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01 Novo\01 ATUARIAL\RPPSs\SANTANA DO LIVRAMENTO - RS\2018\"/>
    </mc:Choice>
  </mc:AlternateContent>
  <bookViews>
    <workbookView xWindow="0" yWindow="0" windowWidth="19200" windowHeight="6735" activeTab="8"/>
  </bookViews>
  <sheets>
    <sheet name="I" sheetId="1" r:id="rId1"/>
    <sheet name="II" sheetId="2" r:id="rId2"/>
    <sheet name="III" sheetId="3" r:id="rId3"/>
    <sheet name="IV" sheetId="9" r:id="rId4"/>
    <sheet name="V" sheetId="4" r:id="rId5"/>
    <sheet name="VI" sheetId="5" r:id="rId6"/>
    <sheet name="VII" sheetId="6" r:id="rId7"/>
    <sheet name="VIII" sheetId="7" r:id="rId8"/>
    <sheet name="Gráf." sheetId="8" r:id="rId9"/>
  </sheets>
  <externalReferences>
    <externalReference r:id="rId10"/>
    <externalReference r:id="rId11"/>
  </externalReferences>
  <definedNames>
    <definedName name="_xlnm.Print_Area" localSheetId="0">I!$A$1:$D$116</definedName>
    <definedName name="_xlnm.Print_Area" localSheetId="1">II!$A$1:$I$33</definedName>
    <definedName name="_xlnm.Print_Area" localSheetId="2">III!$A$1:$I$49</definedName>
    <definedName name="_xlnm.Print_Area" localSheetId="3">IV!$A$5:$G$37</definedName>
    <definedName name="_xlnm.Print_Area" localSheetId="4">V!$A$1:$I$80</definedName>
    <definedName name="_xlnm.Print_Area" localSheetId="6">VII!$A$1:$F$25</definedName>
    <definedName name="_xlnm.Print_Area" localSheetId="7">VIII!$A$1:$J$37</definedName>
    <definedName name="Escolha" localSheetId="3">[2]ATIVOS!$QN$2:$QN$3</definedName>
    <definedName name="Escolha">[1]ATIVOS!$QN$2:$QN$3</definedName>
    <definedName name="Ganhos_e_perdas_de_receita" localSheetId="0">#REF!</definedName>
    <definedName name="Ganhos_e_perdas_de_receita" localSheetId="3">#REF!</definedName>
    <definedName name="Ganhos_e_perdas_de_receita">#REF!</definedName>
    <definedName name="Ganhos_e_Perdas_de_Receita_99" localSheetId="0">#REF!</definedName>
    <definedName name="Ganhos_e_Perdas_de_Receita_99" localSheetId="3">#REF!</definedName>
    <definedName name="Ganhos_e_Perdas_de_Receita_99">#REF!</definedName>
    <definedName name="HTML_CodePage" hidden="1">1252</definedName>
    <definedName name="HTML_Description" hidden="1">""</definedName>
    <definedName name="HTML_Email" hidden="1">""</definedName>
    <definedName name="HTML_Header" hidden="1">"Tabela"</definedName>
    <definedName name="HTML_LastUpdate" hidden="1">"16/03/98"</definedName>
    <definedName name="HTML_LineAfter" hidden="1">FALSE</definedName>
    <definedName name="HTML_LineBefore" hidden="1">FALSE</definedName>
    <definedName name="HTML_Name" hidden="1">"Rede Integrada"</definedName>
    <definedName name="HTML_OBDlg2" hidden="1">TRUE</definedName>
    <definedName name="HTML_OBDlg4" hidden="1">TRUE</definedName>
    <definedName name="HTML_OS" hidden="1">0</definedName>
    <definedName name="HTML_PathFile" hidden="1">"C:\internetemp\balpep1.htm"</definedName>
    <definedName name="HTML_Title" hidden="1">"Balpep11"</definedName>
    <definedName name="Planilha_1ÁreaTotal" localSheetId="0">#REF!,#REF!</definedName>
    <definedName name="Planilha_1ÁreaTotal" localSheetId="3">#REF!,#REF!</definedName>
    <definedName name="Planilha_1ÁreaTotal">#REF!,#REF!</definedName>
    <definedName name="Planilha_1CabGráfico" localSheetId="0">#REF!</definedName>
    <definedName name="Planilha_1CabGráfico" localSheetId="3">#REF!</definedName>
    <definedName name="Planilha_1CabGráfico">#REF!</definedName>
    <definedName name="Planilha_1TítCols" localSheetId="0">#REF!,#REF!</definedName>
    <definedName name="Planilha_1TítCols" localSheetId="3">#REF!,#REF!</definedName>
    <definedName name="Planilha_1TítCols">#REF!,#REF!</definedName>
    <definedName name="Planilha_1TítLins" localSheetId="0">#REF!</definedName>
    <definedName name="Planilha_1TítLins" localSheetId="3">#REF!</definedName>
    <definedName name="Planilha_1TítLins">#REF!</definedName>
    <definedName name="Planilha_2ÁreaTotal" localSheetId="0">#REF!,#REF!</definedName>
    <definedName name="Planilha_2ÁreaTotal" localSheetId="3">#REF!,#REF!</definedName>
    <definedName name="Planilha_2ÁreaTotal">#REF!,#REF!</definedName>
    <definedName name="Planilha_2CabGráfico" localSheetId="0">#REF!</definedName>
    <definedName name="Planilha_2CabGráfico" localSheetId="3">#REF!</definedName>
    <definedName name="Planilha_2CabGráfico">#REF!</definedName>
    <definedName name="Planilha_2TítCols" localSheetId="0">#REF!,#REF!</definedName>
    <definedName name="Planilha_2TítCols" localSheetId="3">#REF!,#REF!</definedName>
    <definedName name="Planilha_2TítCols">#REF!,#REF!</definedName>
    <definedName name="Planilha_2TítLins" localSheetId="0">#REF!</definedName>
    <definedName name="Planilha_2TítLins" localSheetId="3">#REF!</definedName>
    <definedName name="Planilha_2TítLins">#REF!</definedName>
    <definedName name="Planilha_3ÁreaTotal" localSheetId="0">#REF!,#REF!</definedName>
    <definedName name="Planilha_3ÁreaTotal" localSheetId="3">#REF!,#REF!</definedName>
    <definedName name="Planilha_3ÁreaTotal">#REF!,#REF!</definedName>
    <definedName name="Planilha_3CabGráfico" localSheetId="0">#REF!</definedName>
    <definedName name="Planilha_3CabGráfico" localSheetId="3">#REF!</definedName>
    <definedName name="Planilha_3CabGráfico">#REF!</definedName>
    <definedName name="Planilha_3TítCols" localSheetId="0">#REF!,#REF!</definedName>
    <definedName name="Planilha_3TítCols" localSheetId="3">#REF!,#REF!</definedName>
    <definedName name="Planilha_3TítCols">#REF!,#REF!</definedName>
    <definedName name="Planilha_3TítLins" localSheetId="0">#REF!</definedName>
    <definedName name="Planilha_3TítLins" localSheetId="3">#REF!</definedName>
    <definedName name="Planilha_3TítLins">#REF!</definedName>
    <definedName name="Planilha_4ÁreaTotal" localSheetId="0">#REF!,#REF!</definedName>
    <definedName name="Planilha_4ÁreaTotal" localSheetId="3">#REF!,#REF!</definedName>
    <definedName name="Planilha_4ÁreaTotal">#REF!,#REF!</definedName>
    <definedName name="Planilha_4TítCols" localSheetId="0">#REF!,#REF!</definedName>
    <definedName name="Planilha_4TítCols" localSheetId="3">#REF!,#REF!</definedName>
    <definedName name="Planilha_4TítCols">#REF!,#REF!</definedName>
    <definedName name="Tabela_1___Déficit_da_Previdência_Social__RGPS" localSheetId="0">#REF!</definedName>
    <definedName name="Tabela_1___Déficit_da_Previdência_Social__RGPS" localSheetId="3">#REF!</definedName>
    <definedName name="Tabela_1___Déficit_da_Previdência_Social__RGPS">#REF!</definedName>
    <definedName name="Tabela_10___Resultado_Primário_do_Governo_Central_em_1999" localSheetId="0">#REF!</definedName>
    <definedName name="Tabela_10___Resultado_Primário_do_Governo_Central_em_1999" localSheetId="3">#REF!</definedName>
    <definedName name="Tabela_10___Resultado_Primário_do_Governo_Central_em_1999">#REF!</definedName>
    <definedName name="Tabela_2___Contribuições_Previdenciárias" localSheetId="0">#REF!</definedName>
    <definedName name="Tabela_2___Contribuições_Previdenciárias" localSheetId="3">#REF!</definedName>
    <definedName name="Tabela_2___Contribuições_Previdenciárias">#REF!</definedName>
    <definedName name="Tabela_3___Benefícios__previsto_x_realizado" localSheetId="0">#REF!</definedName>
    <definedName name="Tabela_3___Benefícios__previsto_x_realizado" localSheetId="3">#REF!</definedName>
    <definedName name="Tabela_3___Benefícios__previsto_x_realizado">#REF!</definedName>
    <definedName name="Tabela_4___Receitas_Administradas_pela_SRF__previsto_x_realizado" localSheetId="0">#REF!</definedName>
    <definedName name="Tabela_4___Receitas_Administradas_pela_SRF__previsto_x_realizado" localSheetId="3">#REF!</definedName>
    <definedName name="Tabela_4___Receitas_Administradas_pela_SRF__previsto_x_realizado">#REF!</definedName>
    <definedName name="Tabela_5___Receitas_Administradas_em_Agosto" localSheetId="0">#REF!</definedName>
    <definedName name="Tabela_5___Receitas_Administradas_em_Agosto" localSheetId="3">#REF!</definedName>
    <definedName name="Tabela_5___Receitas_Administradas_em_Agosto">#REF!</definedName>
    <definedName name="Tabela_6___Receitas_Diretamente_Arrecadadas" localSheetId="0">#REF!</definedName>
    <definedName name="Tabela_6___Receitas_Diretamente_Arrecadadas" localSheetId="3">#REF!</definedName>
    <definedName name="Tabela_6___Receitas_Diretamente_Arrecadadas">#REF!</definedName>
    <definedName name="Tabela_7___Déficit_da_Previdência_Social_em_1999" localSheetId="0">#REF!</definedName>
    <definedName name="Tabela_7___Déficit_da_Previdência_Social_em_1999" localSheetId="3">#REF!</definedName>
    <definedName name="Tabela_7___Déficit_da_Previdência_Social_em_1999">#REF!</definedName>
    <definedName name="Tabela_8___Receitas_Administradas__revisão_da_previsão" localSheetId="0">#REF!</definedName>
    <definedName name="Tabela_8___Receitas_Administradas__revisão_da_previsão" localSheetId="3">#REF!</definedName>
    <definedName name="Tabela_8___Receitas_Administradas__revisão_da_previsão">#REF!</definedName>
    <definedName name="Tabela_9___Resultado_Primário_de_1999" localSheetId="0">#REF!</definedName>
    <definedName name="Tabela_9___Resultado_Primário_de_1999" localSheetId="3">#REF!</definedName>
    <definedName name="Tabela_9___Resultado_Primário_de_1999">#REF!</definedName>
    <definedName name="_xlnm.Print_Titles" localSheetId="0">I!$4:$5</definedName>
    <definedName name="_xlnm.Print_Titles" localSheetId="4">V!$3:$4</definedName>
    <definedName name="_xlnm.Print_Titles" localSheetId="5">VI!$11:$12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9" l="1"/>
  <c r="C34" i="9"/>
  <c r="F30" i="9"/>
  <c r="F29" i="9"/>
  <c r="F28" i="9"/>
  <c r="F27" i="9"/>
  <c r="E27" i="9"/>
  <c r="E28" i="9" s="1"/>
  <c r="F26" i="9"/>
  <c r="E26" i="9"/>
  <c r="F25" i="9"/>
  <c r="E25" i="9"/>
  <c r="F3" i="9"/>
  <c r="D3" i="9"/>
  <c r="C3" i="9"/>
  <c r="E3" i="9" s="1"/>
  <c r="B3" i="9"/>
  <c r="B35" i="9" s="1"/>
  <c r="E2" i="9"/>
  <c r="D34" i="9" s="1"/>
  <c r="H3" i="9" l="1"/>
  <c r="E35" i="9" s="1"/>
  <c r="D35" i="9"/>
  <c r="F34" i="9"/>
  <c r="F35" i="9"/>
  <c r="F24" i="9"/>
  <c r="H2" i="9"/>
  <c r="E34" i="9" s="1"/>
  <c r="H34" i="9" s="1"/>
  <c r="J35" i="9" l="1"/>
  <c r="I35" i="9"/>
  <c r="H35" i="9"/>
</calcChain>
</file>

<file path=xl/comments1.xml><?xml version="1.0" encoding="utf-8"?>
<comments xmlns="http://schemas.openxmlformats.org/spreadsheetml/2006/main">
  <authors>
    <author>Rafael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>Nome do Fundo em maiúsculo</t>
        </r>
      </text>
    </comment>
    <comment ref="G8" authorId="0" shapeId="0">
      <text>
        <r>
          <rPr>
            <b/>
            <sz val="8"/>
            <color indexed="81"/>
            <rFont val="Tahoma"/>
            <family val="2"/>
          </rPr>
          <t>Data da Base de Dados</t>
        </r>
      </text>
    </comment>
  </commentList>
</comments>
</file>

<file path=xl/comments2.xml><?xml version="1.0" encoding="utf-8"?>
<comments xmlns="http://schemas.openxmlformats.org/spreadsheetml/2006/main">
  <authors>
    <author>Silvia</author>
    <author>Leonardo Juan Herrera</author>
  </authors>
  <commentList>
    <comment ref="B3" authorId="0" shapeId="0">
      <text>
        <r>
          <rPr>
            <b/>
            <sz val="8"/>
            <color indexed="81"/>
            <rFont val="Tahoma"/>
            <family val="2"/>
          </rPr>
          <t>ano atual da avaliação atuarial</t>
        </r>
      </text>
    </comment>
    <comment ref="F3" authorId="0" shapeId="0">
      <text>
        <r>
          <rPr>
            <b/>
            <sz val="8"/>
            <color indexed="81"/>
            <rFont val="Tahoma"/>
            <family val="2"/>
          </rPr>
          <t>Não esquecer de incluir a dívida se houver!</t>
        </r>
      </text>
    </comment>
    <comment ref="F27" authorId="1" shapeId="0">
      <text>
        <r>
          <rPr>
            <b/>
            <sz val="8"/>
            <color indexed="81"/>
            <rFont val="Tahoma"/>
            <family val="2"/>
          </rPr>
          <t>Verificar a alíquota praticada.</t>
        </r>
      </text>
    </comment>
    <comment ref="F28" authorId="0" shapeId="0">
      <text>
        <r>
          <rPr>
            <b/>
            <sz val="8"/>
            <color indexed="81"/>
            <rFont val="Tahoma"/>
            <family val="2"/>
          </rPr>
          <t>Acrescentar Outros Benefícios e Taxa de Administração se horuver!</t>
        </r>
      </text>
    </comment>
    <comment ref="F29" authorId="0" shapeId="0">
      <text>
        <r>
          <rPr>
            <b/>
            <sz val="8"/>
            <color indexed="81"/>
            <rFont val="Tahoma"/>
            <family val="2"/>
          </rPr>
          <t>Taxa de Retorno!</t>
        </r>
      </text>
    </comment>
    <comment ref="F30" authorId="0" shapeId="0">
      <text>
        <r>
          <rPr>
            <b/>
            <sz val="8"/>
            <color indexed="81"/>
            <rFont val="Tahoma"/>
            <family val="2"/>
          </rPr>
          <t>INPC tirado do site + 6% atuarial</t>
        </r>
      </text>
    </comment>
  </commentList>
</comments>
</file>

<file path=xl/comments3.xml><?xml version="1.0" encoding="utf-8"?>
<comments xmlns="http://schemas.openxmlformats.org/spreadsheetml/2006/main">
  <authors>
    <author>Rafael</author>
  </authors>
  <commentList>
    <comment ref="B5" authorId="0" shapeId="0">
      <text>
        <r>
          <rPr>
            <b/>
            <sz val="11"/>
            <color indexed="81"/>
            <rFont val="Tahoma"/>
            <family val="2"/>
          </rPr>
          <t>Nº de ativos</t>
        </r>
      </text>
    </comment>
  </commentList>
</comments>
</file>

<file path=xl/sharedStrings.xml><?xml version="1.0" encoding="utf-8"?>
<sst xmlns="http://schemas.openxmlformats.org/spreadsheetml/2006/main" count="298" uniqueCount="204">
  <si>
    <t>ANEXO I - TÁBUA DE MORTALIDADE IBGE-2015 (M/F) E HUNTER/ÁLVARO VINDAS</t>
  </si>
  <si>
    <t>Masculina</t>
  </si>
  <si>
    <t>Feminina</t>
  </si>
  <si>
    <t>HUNTER AV</t>
  </si>
  <si>
    <t>x</t>
  </si>
  <si>
    <t>ANEXO II - CUSTOS ATUARIAIS MENSAIS</t>
  </si>
  <si>
    <t>SISTEMA DE PREVIDÊNCIA MUNICIPAL - SISPREM</t>
  </si>
  <si>
    <t>Plano de Benefícios Definidos</t>
  </si>
  <si>
    <t>Salários, Valores Atuais e Custos Atuariais em:</t>
  </si>
  <si>
    <t>Base de dados:</t>
  </si>
  <si>
    <t>Discriminação</t>
  </si>
  <si>
    <t>Freqüência</t>
  </si>
  <si>
    <t>Valor Médio Mensal em R$</t>
  </si>
  <si>
    <t>Folha Salarial</t>
  </si>
  <si>
    <t>Ativos</t>
  </si>
  <si>
    <t>Aposentados</t>
  </si>
  <si>
    <t>Pensionistas</t>
  </si>
  <si>
    <t>Benefícios</t>
  </si>
  <si>
    <t>Custo Médio Mensal em R$</t>
  </si>
  <si>
    <t>Custo Atuarial (%)</t>
  </si>
  <si>
    <t>Aposentadorias</t>
  </si>
  <si>
    <t>Pensões</t>
  </si>
  <si>
    <t>Auxílio Doença</t>
  </si>
  <si>
    <t>Salário Maternidade</t>
  </si>
  <si>
    <t>Salário Família</t>
  </si>
  <si>
    <t>Auxílio Reclusão</t>
  </si>
  <si>
    <t>Despesas Administrativas</t>
  </si>
  <si>
    <t>Total</t>
  </si>
  <si>
    <t>Reserva Matemática</t>
  </si>
  <si>
    <t>RMBAC</t>
  </si>
  <si>
    <t>RMBCC</t>
  </si>
  <si>
    <t>Patrimônio Líquido do Fundo</t>
  </si>
  <si>
    <t>Reservas a Amortizar</t>
  </si>
  <si>
    <t>Custeio</t>
  </si>
  <si>
    <t>Custos (R$)</t>
  </si>
  <si>
    <t>(%)</t>
  </si>
  <si>
    <t>Normal</t>
  </si>
  <si>
    <t>Especial</t>
  </si>
  <si>
    <t>(*) Custos Atuariais (%) Sobre o Total dos Salários de Contribuição</t>
  </si>
  <si>
    <t>ANEXO III - RESERVAS MATEMÁTICAS</t>
  </si>
  <si>
    <t>Reservas Matemáticas em:</t>
  </si>
  <si>
    <t xml:space="preserve">Base de dados: </t>
  </si>
  <si>
    <t>Operação</t>
  </si>
  <si>
    <t>Plano de Contas</t>
  </si>
  <si>
    <t xml:space="preserve"> R$</t>
  </si>
  <si>
    <t>C</t>
  </si>
  <si>
    <t>2.2.7.2.0.00.00</t>
  </si>
  <si>
    <t>PROVISÕES MATEMÁTICAS PREVIDENCIÁRIAS A LONGO PRAZO</t>
  </si>
  <si>
    <t>2.2.7.2.1.00.00</t>
  </si>
  <si>
    <t>PROVISÕES MATEMÁTICAS PREVIDENCIÁRIAS A LONGO PRAZO - CONSOLIDAÇÃO</t>
  </si>
  <si>
    <t>2.2.7.2.1.01.00</t>
  </si>
  <si>
    <t>PLANO FINANCEIRO - PROVISÕES DE BENEFÍCIOS CONCEDIDOS</t>
  </si>
  <si>
    <t>2.2.7.2.1.01.01</t>
  </si>
  <si>
    <t>APOSENTADORIAS/PENSÕES/OUTROS BENEFÍCIOS CONCEDIDOS DO PLANO FINANCEIRO DO RPPS</t>
  </si>
  <si>
    <t>D</t>
  </si>
  <si>
    <t>2.2.7.2.1.01.02</t>
  </si>
  <si>
    <t xml:space="preserve">CONTRIBUIÇÕES DO ENTE PARA O PLANO FINANCEIRO DO RPPS </t>
  </si>
  <si>
    <t>2.2.7.2.1.01.03</t>
  </si>
  <si>
    <t xml:space="preserve">CONTRIBUIÇÕES DO APOSENTADO PARA O PLANO FINANCEIRO DO RPPS </t>
  </si>
  <si>
    <t>2.2.7.2.1.01.04</t>
  </si>
  <si>
    <t xml:space="preserve">CONTRIBUIÇÕES DO PENSIONISTA PARA O PLANO FINANCEIRO DO RPPS </t>
  </si>
  <si>
    <t>2.2.7.2.1.01.05</t>
  </si>
  <si>
    <t>COMPENSAÇÃO PREVIDENCIÁRIA DO PLANO FINANCEIRO DO RPPS</t>
  </si>
  <si>
    <t>2.2.7.2.1.01.06</t>
  </si>
  <si>
    <t>PARCELAMENTO DE DÉBITOS PREVIDENCIÁRIOS</t>
  </si>
  <si>
    <t>2.2.7.2.1.01.07</t>
  </si>
  <si>
    <t>COBERTURA DE INSUFICIÊNCIA FINANCEIRA</t>
  </si>
  <si>
    <t>2.2.7.2.1.02.00</t>
  </si>
  <si>
    <t>PLANO FINANCEIRO - PROVISÕES DE BENEFÍCIOS A CONCEDER</t>
  </si>
  <si>
    <t>2.2.7.2.1.02.01</t>
  </si>
  <si>
    <t>APOSENTADORIAS/PENSÕES/OUTROS BENEFÍCIOS A CONCEDER DO PLANO FINANCEIRO DO RPPS</t>
  </si>
  <si>
    <t>2.2.7.2.1.02.02</t>
  </si>
  <si>
    <t>2.2.7.2.1.02.03</t>
  </si>
  <si>
    <t>CONTRIBUIÇÕES DO SERVIDOR PARA O PLANO FINANCEIRO DO RPPS</t>
  </si>
  <si>
    <t>2.2.7.2.1.02.04</t>
  </si>
  <si>
    <t>2.2.7.2.1.02.05</t>
  </si>
  <si>
    <t>2.2.7.2.1.02.06</t>
  </si>
  <si>
    <t>2.2.7.2.1.03.00</t>
  </si>
  <si>
    <t>PLANO PREVIDENCIÁRIO - PROVISÕES DE BENEFÍCIOS CONCEDIDOS</t>
  </si>
  <si>
    <t>2.2.7.2.1.03.01</t>
  </si>
  <si>
    <t>APOSENTADORIAS/PENSÕES/OUTROS BENEFÍCIOS CONCEDIDOS DO PLANO PREVIDENCIÁRIO DO RPPS</t>
  </si>
  <si>
    <t>2.2.7.2.1.03.02</t>
  </si>
  <si>
    <t xml:space="preserve">CONTRIBUIÇÕES DO ENTE PARA O PLANO PREVIDENCIÁRIO DO RPPS </t>
  </si>
  <si>
    <t>2.2.7.2.1.03.03</t>
  </si>
  <si>
    <t xml:space="preserve">CONTRIBUIÇÕES DO APOSENTADO PARA O PLANO PREVIDENCIÁRIO DO RPPS </t>
  </si>
  <si>
    <t>2.2.7.2.1.03.04</t>
  </si>
  <si>
    <t xml:space="preserve">CONTRIBUIÇÕES DO PENSIONISTA PARA O PLANO PREVIDENCIÁRIO DO RPPS </t>
  </si>
  <si>
    <t>2.2.7.2.1.03.05</t>
  </si>
  <si>
    <t>COMPENSAÇÃO PREVIDENCIÁRIA DO PLANO PREVIDENCIÁRIO DO RPPS</t>
  </si>
  <si>
    <t>2.2.7.2.1.03.06</t>
  </si>
  <si>
    <t>PARCELAMENTO DE DÉBITOS PREVIDENCIÁRIOS DO PLANO PREVIDENCIÁRIO DO RPPS</t>
  </si>
  <si>
    <t>2.2.7.2.1.04.00</t>
  </si>
  <si>
    <t>PLANO PREVIDENCIÁRIO - PROVISÕES DE BENEFÍCIOS A CONCEDER</t>
  </si>
  <si>
    <t>2.2.7.2.1.04.01</t>
  </si>
  <si>
    <t>APOSENTADORIAS/PENSÕES/OUTROS BENEFÍCIOS A CONCEDER DO PLANO PREVIDENCIÁRIO DO RPPS</t>
  </si>
  <si>
    <t>2.2.7.2.1.04.02</t>
  </si>
  <si>
    <t>2.2.7.2.1.04.03</t>
  </si>
  <si>
    <t>CONTRIBUIÇÕES DO SERVIDOR PARA O PLANO PREVIDENCIÁRIO DO RPPS</t>
  </si>
  <si>
    <t>2.2.7.2.1.04.04</t>
  </si>
  <si>
    <t>2.2.7.2.1.04.05</t>
  </si>
  <si>
    <t>2.2.7.2.1.05.00</t>
  </si>
  <si>
    <t>PLANO PREVIDENCIÁRIO - PLANO DE AMORTIZAÇÃO</t>
  </si>
  <si>
    <t>2.2.7.2.1.05.98</t>
  </si>
  <si>
    <t>OUTROS CRÉDITOS DO PLANO DE AMORTIZAÇÃO</t>
  </si>
  <si>
    <t>2.2.7.2.1.06.00</t>
  </si>
  <si>
    <t>PROVISÕES ATUARIAIS PARA AJUSTES DO PLANO FINANCEIRO</t>
  </si>
  <si>
    <t>2.2.7.2.1.06.01</t>
  </si>
  <si>
    <t>PROVISÃO ATUARIAL PARA OSCILAÇÃO DE RISCOS</t>
  </si>
  <si>
    <t>2.2.7.2.1.07.00</t>
  </si>
  <si>
    <t>PROVISÕES ATUARIAIS PARA AJUSTES DO PLANO PREVIDENCIÁRIO</t>
  </si>
  <si>
    <t>2.2.7.2.1.07.01</t>
  </si>
  <si>
    <t>AJUSTE DE RESULTADO ATUARIAL SUPERAVITÁRIO</t>
  </si>
  <si>
    <t>2.2.7.2.1.07.02</t>
  </si>
  <si>
    <t>2.2.7.2.1.07.03</t>
  </si>
  <si>
    <t>PROVISÃO ATUARIAL PARA BENEFÍCIOS A REGULARIZAR</t>
  </si>
  <si>
    <t>2.2.7.2.1.07.04</t>
  </si>
  <si>
    <t>PROVISÃO ATUARIAL PARA CONTINGÊNCIAS DE BENEFÍCIOS</t>
  </si>
  <si>
    <t>2.2.7.2.1.07.98</t>
  </si>
  <si>
    <t>OUTRAS PROVISÕES ATUARIAIS PARA AJUSTES DO PLANO</t>
  </si>
  <si>
    <t>Aplicação</t>
  </si>
  <si>
    <t>)</t>
  </si>
  <si>
    <t>Apos.</t>
  </si>
  <si>
    <t>Pens.</t>
  </si>
  <si>
    <t>Ano</t>
  </si>
  <si>
    <t>Inativos</t>
  </si>
  <si>
    <t>Saldo</t>
  </si>
  <si>
    <t>R$</t>
  </si>
  <si>
    <t>RELATÓRIO RESUMIDO DA EXECUÇÃO ORÇAMENTÁRIA</t>
  </si>
  <si>
    <t>DEMONSTRATIVO DA PROJEÇÃO ATUARIAL DO REGIME PRÓPRIO DE</t>
  </si>
  <si>
    <t>PREVIDÊNCIA DOS SERVIDORES</t>
  </si>
  <si>
    <t>ORÇAMENTO DA SEGURIDADE SOCIAL</t>
  </si>
  <si>
    <t>RREO – ANEXO XIII (LRF, art. 53, §1º, inciso II)</t>
  </si>
  <si>
    <t>EXERCÍCIO</t>
  </si>
  <si>
    <t>RECEITAS PREVIDENCIÁRIAS</t>
  </si>
  <si>
    <t>DESPESAS PREVIDENCIÁRIAS</t>
  </si>
  <si>
    <t>RESULTADO PREVIDENCIÁRIO</t>
  </si>
  <si>
    <t>SALDO FINANCEIRO DO EXERCÍCIO</t>
  </si>
  <si>
    <t>(a)</t>
  </si>
  <si>
    <t>(b)</t>
  </si>
  <si>
    <t>(c) = (a-b)</t>
  </si>
  <si>
    <t>(d)=(“d” Exercício Anterior)+(c)</t>
  </si>
  <si>
    <t>Notas:</t>
  </si>
  <si>
    <r>
      <t>1</t>
    </r>
    <r>
      <rPr>
        <sz val="7"/>
        <color indexed="8"/>
        <rFont val="Verdana"/>
        <family val="2"/>
      </rPr>
      <t xml:space="preserve"> Projeção atuarial elaborada em 31/12/2017 e oficialmente enviada para o Ministério da Previdência Social – MPS.</t>
    </r>
  </si>
  <si>
    <r>
      <t>2</t>
    </r>
    <r>
      <rPr>
        <sz val="7"/>
        <color indexed="8"/>
        <rFont val="Verdana"/>
        <family val="2"/>
      </rPr>
      <t xml:space="preserve"> Este demonstrativo utiliza as seguintes hipóteses:</t>
    </r>
  </si>
  <si>
    <r>
      <t>Financeiras</t>
    </r>
    <r>
      <rPr>
        <sz val="7"/>
        <color indexed="8"/>
        <rFont val="Verdana"/>
        <family val="2"/>
      </rPr>
      <t xml:space="preserve"> - Taxa de Juros de 6%, Crescimento Salarial de 1,4% e Compensação Financeira correspondente a um percentual de até 10% da Reserva Matemática.</t>
    </r>
  </si>
  <si>
    <r>
      <t>Biométricas</t>
    </r>
    <r>
      <rPr>
        <sz val="7"/>
        <color indexed="8"/>
        <rFont val="Verdana"/>
        <family val="2"/>
      </rPr>
      <t xml:space="preserve"> – Tábua de Mortalidade IBGE-2015 (Sobrevivência de Válidos e Inválidos) e Tábua de Entrada em Invalidez Álvaro Vindas.</t>
    </r>
  </si>
  <si>
    <r>
      <t xml:space="preserve">Demográficas - </t>
    </r>
    <r>
      <rPr>
        <sz val="7"/>
        <color indexed="8"/>
        <rFont val="Verdana"/>
        <family val="2"/>
      </rPr>
      <t xml:space="preserve"> A </t>
    </r>
    <r>
      <rPr>
        <b/>
        <sz val="7"/>
        <color indexed="8"/>
        <rFont val="Verdana"/>
        <family val="2"/>
      </rPr>
      <t>População</t>
    </r>
    <r>
      <rPr>
        <sz val="7"/>
        <color indexed="8"/>
        <rFont val="Verdana"/>
        <family val="2"/>
      </rPr>
      <t xml:space="preserve"> está baseada em informações individuais de Servidores Estatutários Ativos, Aposentados, Pensionistas e Dependentes. O </t>
    </r>
    <r>
      <rPr>
        <b/>
        <sz val="7"/>
        <color indexed="8"/>
        <rFont val="Verdana"/>
        <family val="2"/>
      </rPr>
      <t>Compromisso Médio Familiar do Segurado</t>
    </r>
    <r>
      <rPr>
        <sz val="7"/>
        <color indexed="8"/>
        <rFont val="Verdana"/>
        <family val="2"/>
      </rPr>
      <t xml:space="preserve">  foi calculado individualmente, levando em conta a data de nascimento do dependente com expectativa de benefício vitalício ou a data de nascimento do dependente com expectativa de benefício por maior tempo. A </t>
    </r>
    <r>
      <rPr>
        <b/>
        <sz val="7"/>
        <color indexed="8"/>
        <rFont val="Verdana"/>
        <family val="2"/>
      </rPr>
      <t>Rotatividade</t>
    </r>
    <r>
      <rPr>
        <sz val="7"/>
        <color indexed="8"/>
        <rFont val="Verdana"/>
        <family val="2"/>
      </rPr>
      <t xml:space="preserve">  foi desconsiderada e os </t>
    </r>
    <r>
      <rPr>
        <b/>
        <sz val="7"/>
        <color indexed="8"/>
        <rFont val="Verdana"/>
        <family val="2"/>
      </rPr>
      <t>Novos Entrandos</t>
    </r>
    <r>
      <rPr>
        <sz val="7"/>
        <color indexed="8"/>
        <rFont val="Verdana"/>
        <family val="2"/>
      </rPr>
      <t xml:space="preserve"> não foi  adotado para efeito de determinação do Custeio ou das Reservas.</t>
    </r>
  </si>
  <si>
    <t>Fonte: Avaliação Atuarial 2017</t>
  </si>
  <si>
    <t>ANEXO VI</t>
  </si>
  <si>
    <t>HISTÓRICO DE RESULTADOS DE AVALIAÇÕES ATUARIAIS CSM</t>
  </si>
  <si>
    <t>CSM - CÁLCULOS ATUARIAIS</t>
  </si>
  <si>
    <t>DATA</t>
  </si>
  <si>
    <t>ANO DE REFERÊNCIA</t>
  </si>
  <si>
    <t>RESULTADO (1)</t>
  </si>
  <si>
    <t>D/S (2)</t>
  </si>
  <si>
    <t>ALÍQUOTAS DE EQUILÍBRIO (3)</t>
  </si>
  <si>
    <t>NORMAL</t>
  </si>
  <si>
    <t>SUPLEMENTAR</t>
  </si>
  <si>
    <t>2009</t>
  </si>
  <si>
    <t>2010</t>
  </si>
  <si>
    <t>2011</t>
  </si>
  <si>
    <t>( 1 )</t>
  </si>
  <si>
    <t>Resultado apurado (valor do déficit ou superávit).</t>
  </si>
  <si>
    <t>( 2 )</t>
  </si>
  <si>
    <t>Déficit (D) ou Superávit (S).</t>
  </si>
  <si>
    <t>( 3 )</t>
  </si>
  <si>
    <t>Alíquotas de equilíbrio apuradas.</t>
  </si>
  <si>
    <t>(k)</t>
  </si>
  <si>
    <t>Mês</t>
  </si>
  <si>
    <t>APOSENTADORIAS / PENSÕES / OUTROS BENEFÍCIOS CONCEDIDOS DO PLANO PREVIDENCIÁRIO DO RPPS</t>
  </si>
  <si>
    <t>( - ) CONTRIBUIÇÕES DO ENTE PARA O PLANO PREVIDENCIÁRIO DO RPPS</t>
  </si>
  <si>
    <t>( - ) CONTRIBUIÇÕES DO INATIVO PARA O PLANO PREVIDENCIÁRIO DO RPPS</t>
  </si>
  <si>
    <t>( - ) CONTRIBUIÇÕES DO PENSIONISTA PARA O PLANO PREVIDENCIÁRIO DO RPPS</t>
  </si>
  <si>
    <t>( - ) COMPENSAÇÃO PREVIDENCIÁRIA DO PLANO PREVIDENCIÁRIO DO RPPS</t>
  </si>
  <si>
    <t>( - ) PARCELAMENTO DE DÉBITOS PREVIDENCIÁRIOS DO PLANO PREVIDENCIÁRIO DO RPPS</t>
  </si>
  <si>
    <t>APOSENTADORIAS / PENSÕES / OUTROS BENEFÍCIOS A CONCEDER DO PLANO PREVIDENCIÁRIO DO RPPS</t>
  </si>
  <si>
    <t xml:space="preserve">( - ) CONTRIBUIÇÕES DO ENTE PARA O PLANO PREVIDENCIÁRIO DO RPPS </t>
  </si>
  <si>
    <t>( - ) CONTRIBUIÇÕES DO ATIVO PARA O PLANO PREVIDENCIÁRIO DO RPPS</t>
  </si>
  <si>
    <t>( - ) COMPENSAÇÃO PREVIDENCIÁRIA DO PLANO PREVIDÊNCIARIO DO RPPS</t>
  </si>
  <si>
    <t>( - ) PARCELAMENTO DE DÉBITOS PREVIDENCIÁRIOS</t>
  </si>
  <si>
    <t>( - ) OUTROS  CRÉDITOS DO PLANO DE AMORTIZAÇÃO</t>
  </si>
  <si>
    <t>Dezembro/17</t>
  </si>
  <si>
    <t>SANTANA DO LIVRAMENTO/RS</t>
  </si>
  <si>
    <t>2018</t>
  </si>
  <si>
    <t>ANO</t>
  </si>
  <si>
    <t>RESERVA MATEMÁTICA</t>
  </si>
  <si>
    <t>PATRIMÔNIO LÍQUIDO</t>
  </si>
  <si>
    <t>DÉFICIT</t>
  </si>
  <si>
    <t>ANEXO IV - EVOLUÇÃO DOS ÍNDICES DE COBERTURA</t>
  </si>
  <si>
    <t>2016*</t>
  </si>
  <si>
    <t>Nº de Ativos</t>
  </si>
  <si>
    <t>Nº de Inativos</t>
  </si>
  <si>
    <t>Alíquota Praticada</t>
  </si>
  <si>
    <t>Alíquota Sugerida</t>
  </si>
  <si>
    <t>Rendimento Atingido</t>
  </si>
  <si>
    <t>Meta Atuarial (INPC+6%)</t>
  </si>
  <si>
    <t>SALDO</t>
  </si>
  <si>
    <t>RESERVA</t>
  </si>
  <si>
    <t>ICRM (%)</t>
  </si>
  <si>
    <t>IICRM</t>
  </si>
  <si>
    <t>* Retirado dos demonstrativos. Não há DRAA 2017.</t>
  </si>
  <si>
    <t>ANEXO V - PROJEÇÕES ATUARIAIS  (</t>
  </si>
  <si>
    <t>ANEXO VII</t>
  </si>
  <si>
    <t>ANEXO VIII - EVOLUÇÃO DAS PROVISÕES MATEMÁTICAS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</si>
</sst>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00000"/>
    <numFmt numFmtId="165" formatCode="_(* #,##0.00_);_(* \(#,##0.00\);_(* &quot;-&quot;??_);_(@_)"/>
    <numFmt numFmtId="166" formatCode="0.0000000000"/>
    <numFmt numFmtId="167" formatCode="#,##0.000000_);\(#,##0.000000\)"/>
    <numFmt numFmtId="168" formatCode="0.00000"/>
  </numFmts>
  <fonts count="37" x14ac:knownFonts="1">
    <font>
      <sz val="10"/>
      <name val="Arial"/>
    </font>
    <font>
      <sz val="10"/>
      <name val="Arial"/>
      <family val="2"/>
    </font>
    <font>
      <sz val="6"/>
      <name val="Verdana"/>
      <family val="2"/>
    </font>
    <font>
      <b/>
      <sz val="10"/>
      <name val="Verdana"/>
      <family val="2"/>
    </font>
    <font>
      <b/>
      <sz val="6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10"/>
      <name val="Verdana"/>
      <family val="2"/>
    </font>
    <font>
      <u/>
      <sz val="9"/>
      <name val="Verdana"/>
      <family val="2"/>
    </font>
    <font>
      <u/>
      <sz val="10"/>
      <name val="Verdana"/>
      <family val="2"/>
    </font>
    <font>
      <sz val="9"/>
      <name val="Verdana"/>
      <family val="2"/>
    </font>
    <font>
      <b/>
      <sz val="8"/>
      <color indexed="81"/>
      <name val="Tahoma"/>
      <family val="2"/>
    </font>
    <font>
      <sz val="9"/>
      <color indexed="22"/>
      <name val="Verdana"/>
      <family val="2"/>
    </font>
    <font>
      <sz val="10"/>
      <color indexed="22"/>
      <name val="Verdana"/>
      <family val="2"/>
    </font>
    <font>
      <b/>
      <sz val="9"/>
      <name val="Verdana"/>
      <family val="2"/>
    </font>
    <font>
      <b/>
      <sz val="9"/>
      <color indexed="22"/>
      <name val="Verdana"/>
      <family val="2"/>
    </font>
    <font>
      <b/>
      <i/>
      <sz val="9"/>
      <name val="Verdana"/>
      <family val="2"/>
    </font>
    <font>
      <sz val="8.5"/>
      <name val="Verdana"/>
      <family val="2"/>
    </font>
    <font>
      <sz val="7"/>
      <name val="Verdana"/>
      <family val="2"/>
    </font>
    <font>
      <b/>
      <sz val="7"/>
      <name val="Verdana"/>
      <family val="2"/>
    </font>
    <font>
      <b/>
      <sz val="11"/>
      <color indexed="81"/>
      <name val="Tahoma"/>
      <family val="2"/>
    </font>
    <font>
      <b/>
      <sz val="10"/>
      <color indexed="8"/>
      <name val="Verdana"/>
      <family val="2"/>
    </font>
    <font>
      <sz val="8"/>
      <color indexed="8"/>
      <name val="Verdana"/>
      <family val="2"/>
    </font>
    <font>
      <sz val="9"/>
      <color indexed="8"/>
      <name val="Verdana"/>
      <family val="2"/>
    </font>
    <font>
      <b/>
      <sz val="8"/>
      <color indexed="8"/>
      <name val="Verdana"/>
      <family val="2"/>
    </font>
    <font>
      <sz val="6"/>
      <color indexed="8"/>
      <name val="Verdana"/>
      <family val="2"/>
    </font>
    <font>
      <sz val="7.5"/>
      <color indexed="8"/>
      <name val="Verdana"/>
      <family val="2"/>
    </font>
    <font>
      <sz val="7"/>
      <color indexed="8"/>
      <name val="Verdana"/>
      <family val="2"/>
    </font>
    <font>
      <vertAlign val="superscript"/>
      <sz val="7"/>
      <color indexed="8"/>
      <name val="Verdana"/>
      <family val="2"/>
    </font>
    <font>
      <b/>
      <sz val="7"/>
      <color indexed="8"/>
      <name val="Verdana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Verdana"/>
      <family val="2"/>
    </font>
    <font>
      <sz val="7.5"/>
      <name val="Verdana"/>
      <family val="2"/>
    </font>
    <font>
      <b/>
      <sz val="10"/>
      <color rgb="FFC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351">
    <xf numFmtId="0" fontId="0" fillId="0" borderId="0" xfId="0"/>
    <xf numFmtId="0" fontId="2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1" fontId="4" fillId="0" borderId="0" xfId="1" applyNumberFormat="1" applyFont="1" applyBorder="1" applyAlignment="1">
      <alignment horizontal="center" vertical="center" wrapText="1"/>
    </xf>
    <xf numFmtId="164" fontId="4" fillId="0" borderId="0" xfId="1" applyNumberFormat="1" applyFont="1" applyBorder="1" applyAlignment="1">
      <alignment horizontal="center" vertical="center" wrapText="1"/>
    </xf>
    <xf numFmtId="165" fontId="4" fillId="0" borderId="0" xfId="1" applyNumberFormat="1" applyFont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" fontId="5" fillId="2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7" fontId="2" fillId="0" borderId="4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7" fontId="2" fillId="0" borderId="6" xfId="1" applyNumberFormat="1" applyFont="1" applyFill="1" applyBorder="1" applyAlignment="1">
      <alignment horizontal="center" vertical="center" wrapText="1"/>
    </xf>
    <xf numFmtId="1" fontId="4" fillId="0" borderId="7" xfId="1" applyNumberFormat="1" applyFont="1" applyFill="1" applyBorder="1" applyAlignment="1">
      <alignment horizontal="center" vertical="center" wrapText="1"/>
    </xf>
    <xf numFmtId="164" fontId="2" fillId="0" borderId="7" xfId="1" applyNumberFormat="1" applyFont="1" applyFill="1" applyBorder="1" applyAlignment="1">
      <alignment horizontal="center" vertical="center" wrapText="1"/>
    </xf>
    <xf numFmtId="167" fontId="2" fillId="0" borderId="8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165" fontId="2" fillId="0" borderId="0" xfId="1" applyNumberFormat="1" applyFont="1" applyAlignment="1">
      <alignment horizontal="center" vertical="center" wrapText="1"/>
    </xf>
    <xf numFmtId="0" fontId="7" fillId="0" borderId="0" xfId="1" applyFont="1" applyAlignment="1" applyProtection="1">
      <alignment horizontal="center" vertical="center" wrapText="1"/>
    </xf>
    <xf numFmtId="0" fontId="7" fillId="0" borderId="0" xfId="1" applyFont="1" applyFill="1" applyAlignment="1" applyProtection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3" fillId="0" borderId="0" xfId="1" applyFont="1" applyBorder="1" applyAlignment="1" applyProtection="1">
      <alignment horizontal="center" vertical="center" wrapText="1"/>
    </xf>
    <xf numFmtId="0" fontId="9" fillId="0" borderId="0" xfId="1" applyFont="1" applyAlignment="1" applyProtection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Border="1" applyAlignment="1" applyProtection="1">
      <alignment horizontal="center" vertical="center" wrapText="1"/>
    </xf>
    <xf numFmtId="0" fontId="7" fillId="0" borderId="0" xfId="1" applyFont="1" applyBorder="1" applyAlignment="1" applyProtection="1">
      <alignment horizontal="center" vertical="center" wrapText="1"/>
    </xf>
    <xf numFmtId="49" fontId="10" fillId="0" borderId="0" xfId="1" applyNumberFormat="1" applyFont="1" applyBorder="1" applyAlignment="1" applyProtection="1">
      <alignment horizontal="center" vertical="center" wrapText="1"/>
      <protection locked="0"/>
    </xf>
    <xf numFmtId="0" fontId="10" fillId="0" borderId="0" xfId="1" applyFont="1" applyBorder="1" applyAlignment="1" applyProtection="1">
      <alignment horizontal="center" vertical="center" wrapText="1"/>
    </xf>
    <xf numFmtId="17" fontId="10" fillId="0" borderId="0" xfId="1" applyNumberFormat="1" applyFont="1" applyBorder="1" applyAlignment="1" applyProtection="1">
      <alignment horizontal="center" vertical="center" wrapText="1"/>
    </xf>
    <xf numFmtId="0" fontId="10" fillId="0" borderId="0" xfId="1" applyFont="1" applyAlignment="1" applyProtection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3" fillId="2" borderId="13" xfId="1" applyFont="1" applyFill="1" applyBorder="1" applyAlignment="1" applyProtection="1">
      <alignment horizontal="center" vertical="center" wrapText="1"/>
    </xf>
    <xf numFmtId="0" fontId="7" fillId="0" borderId="16" xfId="1" applyFont="1" applyBorder="1" applyAlignment="1" applyProtection="1">
      <alignment horizontal="center" vertical="center" wrapText="1"/>
    </xf>
    <xf numFmtId="0" fontId="7" fillId="0" borderId="17" xfId="1" applyFont="1" applyBorder="1" applyAlignment="1" applyProtection="1">
      <alignment horizontal="center" vertical="center" wrapText="1"/>
    </xf>
    <xf numFmtId="0" fontId="7" fillId="2" borderId="5" xfId="1" applyFont="1" applyFill="1" applyBorder="1" applyAlignment="1" applyProtection="1">
      <alignment horizontal="left" vertical="center" wrapText="1"/>
    </xf>
    <xf numFmtId="37" fontId="3" fillId="2" borderId="22" xfId="1" applyNumberFormat="1" applyFont="1" applyFill="1" applyBorder="1" applyAlignment="1" applyProtection="1">
      <alignment horizontal="center" vertical="center" wrapText="1"/>
    </xf>
    <xf numFmtId="0" fontId="7" fillId="0" borderId="16" xfId="1" applyFont="1" applyBorder="1" applyAlignment="1" applyProtection="1">
      <alignment horizontal="left" vertical="center" wrapText="1"/>
    </xf>
    <xf numFmtId="0" fontId="7" fillId="0" borderId="0" xfId="1" applyFont="1" applyBorder="1" applyAlignment="1" applyProtection="1">
      <alignment horizontal="left" vertical="center" wrapText="1"/>
    </xf>
    <xf numFmtId="37" fontId="7" fillId="0" borderId="17" xfId="1" applyNumberFormat="1" applyFont="1" applyBorder="1" applyAlignment="1" applyProtection="1">
      <alignment horizontal="center" vertical="center" wrapText="1"/>
      <protection locked="0"/>
    </xf>
    <xf numFmtId="39" fontId="3" fillId="2" borderId="36" xfId="1" applyNumberFormat="1" applyFont="1" applyFill="1" applyBorder="1" applyAlignment="1" applyProtection="1">
      <alignment horizontal="center" vertical="center" wrapText="1"/>
    </xf>
    <xf numFmtId="39" fontId="7" fillId="0" borderId="37" xfId="1" applyNumberFormat="1" applyFont="1" applyBorder="1" applyAlignment="1" applyProtection="1">
      <alignment horizontal="center" vertical="center" wrapText="1"/>
    </xf>
    <xf numFmtId="39" fontId="7" fillId="0" borderId="36" xfId="1" applyNumberFormat="1" applyFont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left" vertical="center" wrapText="1"/>
    </xf>
    <xf numFmtId="0" fontId="7" fillId="0" borderId="38" xfId="1" applyFont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horizontal="left" vertical="center" wrapText="1"/>
    </xf>
    <xf numFmtId="39" fontId="7" fillId="0" borderId="41" xfId="1" applyNumberFormat="1" applyFont="1" applyBorder="1" applyAlignment="1" applyProtection="1">
      <alignment horizontal="center" vertical="center" wrapText="1"/>
    </xf>
    <xf numFmtId="2" fontId="7" fillId="0" borderId="41" xfId="1" applyNumberFormat="1" applyFont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39" fontId="14" fillId="0" borderId="0" xfId="0" applyNumberFormat="1" applyFont="1" applyFill="1" applyBorder="1" applyAlignment="1">
      <alignment horizontal="center" vertical="center"/>
    </xf>
    <xf numFmtId="0" fontId="10" fillId="0" borderId="0" xfId="0" applyFont="1" applyAlignment="1" applyProtection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39" fontId="10" fillId="0" borderId="0" xfId="0" applyNumberFormat="1" applyFont="1" applyFill="1" applyBorder="1" applyAlignment="1">
      <alignment horizontal="center" vertical="center"/>
    </xf>
    <xf numFmtId="49" fontId="10" fillId="0" borderId="9" xfId="0" applyNumberFormat="1" applyFont="1" applyBorder="1" applyAlignment="1" applyProtection="1">
      <alignment horizontal="left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right" vertical="center"/>
    </xf>
    <xf numFmtId="49" fontId="10" fillId="0" borderId="9" xfId="0" applyNumberFormat="1" applyFont="1" applyBorder="1" applyAlignment="1" applyProtection="1">
      <alignment horizontal="center" vertical="center"/>
    </xf>
    <xf numFmtId="17" fontId="10" fillId="2" borderId="43" xfId="0" applyNumberFormat="1" applyFont="1" applyFill="1" applyBorder="1" applyAlignment="1" applyProtection="1">
      <alignment horizontal="center" vertical="center"/>
    </xf>
    <xf numFmtId="17" fontId="14" fillId="2" borderId="43" xfId="0" applyNumberFormat="1" applyFont="1" applyFill="1" applyBorder="1" applyAlignment="1" applyProtection="1">
      <alignment horizontal="center" vertical="center"/>
    </xf>
    <xf numFmtId="0" fontId="14" fillId="0" borderId="44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165" fontId="14" fillId="0" borderId="47" xfId="0" applyNumberFormat="1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165" fontId="10" fillId="0" borderId="50" xfId="0" applyNumberFormat="1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 wrapText="1"/>
    </xf>
    <xf numFmtId="165" fontId="10" fillId="0" borderId="36" xfId="0" applyNumberFormat="1" applyFont="1" applyBorder="1" applyAlignment="1">
      <alignment horizontal="center" vertical="center"/>
    </xf>
    <xf numFmtId="165" fontId="10" fillId="0" borderId="36" xfId="0" applyNumberFormat="1" applyFont="1" applyFill="1" applyBorder="1" applyAlignment="1">
      <alignment horizontal="center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4" fillId="0" borderId="20" xfId="0" applyFont="1" applyBorder="1" applyAlignment="1">
      <alignment vertical="center" wrapText="1"/>
    </xf>
    <xf numFmtId="165" fontId="14" fillId="0" borderId="36" xfId="0" applyNumberFormat="1" applyFont="1" applyBorder="1" applyAlignment="1">
      <alignment horizontal="center" vertical="center"/>
    </xf>
    <xf numFmtId="43" fontId="10" fillId="0" borderId="0" xfId="0" applyNumberFormat="1" applyFont="1" applyAlignment="1">
      <alignment horizontal="center" vertical="center"/>
    </xf>
    <xf numFmtId="0" fontId="14" fillId="0" borderId="51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4" fillId="0" borderId="25" xfId="0" applyFont="1" applyBorder="1" applyAlignment="1">
      <alignment vertical="center" wrapText="1"/>
    </xf>
    <xf numFmtId="0" fontId="14" fillId="0" borderId="25" xfId="0" applyFont="1" applyBorder="1" applyAlignment="1">
      <alignment horizontal="left" vertical="center" wrapText="1"/>
    </xf>
    <xf numFmtId="165" fontId="14" fillId="0" borderId="52" xfId="0" applyNumberFormat="1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 vertical="center" wrapText="1"/>
    </xf>
    <xf numFmtId="0" fontId="14" fillId="0" borderId="54" xfId="0" applyFont="1" applyBorder="1" applyAlignment="1">
      <alignment vertical="center" wrapText="1"/>
    </xf>
    <xf numFmtId="0" fontId="14" fillId="0" borderId="54" xfId="0" applyFont="1" applyBorder="1" applyAlignment="1">
      <alignment horizontal="left" vertical="center" wrapText="1"/>
    </xf>
    <xf numFmtId="165" fontId="14" fillId="0" borderId="56" xfId="0" applyNumberFormat="1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165" fontId="14" fillId="0" borderId="42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9" fillId="2" borderId="57" xfId="0" applyFont="1" applyFill="1" applyBorder="1" applyAlignment="1" applyProtection="1">
      <alignment horizontal="center" vertical="center" wrapText="1"/>
    </xf>
    <xf numFmtId="0" fontId="19" fillId="2" borderId="47" xfId="0" applyFont="1" applyFill="1" applyBorder="1" applyAlignment="1" applyProtection="1">
      <alignment horizontal="center" vertical="center" wrapText="1"/>
    </xf>
    <xf numFmtId="0" fontId="19" fillId="2" borderId="59" xfId="0" applyFont="1" applyFill="1" applyBorder="1" applyAlignment="1" applyProtection="1">
      <alignment horizontal="center" vertical="center" wrapText="1"/>
    </xf>
    <xf numFmtId="0" fontId="19" fillId="2" borderId="56" xfId="0" applyFont="1" applyFill="1" applyBorder="1" applyAlignment="1" applyProtection="1">
      <alignment horizontal="center" vertical="center" wrapText="1"/>
    </xf>
    <xf numFmtId="1" fontId="2" fillId="0" borderId="48" xfId="0" applyNumberFormat="1" applyFont="1" applyBorder="1" applyAlignment="1" applyProtection="1">
      <alignment horizontal="center" vertical="center"/>
    </xf>
    <xf numFmtId="3" fontId="2" fillId="0" borderId="58" xfId="0" applyNumberFormat="1" applyFont="1" applyBorder="1" applyAlignment="1" applyProtection="1">
      <alignment horizontal="center" vertical="center"/>
      <protection locked="0"/>
    </xf>
    <xf numFmtId="1" fontId="2" fillId="0" borderId="58" xfId="0" applyNumberFormat="1" applyFont="1" applyBorder="1" applyAlignment="1" applyProtection="1">
      <alignment horizontal="center" vertical="center"/>
    </xf>
    <xf numFmtId="0" fontId="2" fillId="0" borderId="58" xfId="0" applyNumberFormat="1" applyFont="1" applyBorder="1" applyAlignment="1" applyProtection="1">
      <alignment horizontal="center" vertical="center"/>
    </xf>
    <xf numFmtId="4" fontId="2" fillId="0" borderId="58" xfId="2" applyNumberFormat="1" applyFont="1" applyBorder="1" applyAlignment="1" applyProtection="1">
      <alignment horizontal="center" vertical="center"/>
    </xf>
    <xf numFmtId="4" fontId="2" fillId="0" borderId="50" xfId="2" applyNumberFormat="1" applyFont="1" applyBorder="1" applyAlignment="1" applyProtection="1">
      <alignment horizontal="center" vertical="center"/>
    </xf>
    <xf numFmtId="0" fontId="2" fillId="0" borderId="49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1" fontId="2" fillId="0" borderId="22" xfId="0" applyNumberFormat="1" applyFont="1" applyBorder="1" applyAlignment="1" applyProtection="1">
      <alignment horizontal="center" vertical="center"/>
    </xf>
    <xf numFmtId="0" fontId="2" fillId="0" borderId="22" xfId="0" applyNumberFormat="1" applyFont="1" applyBorder="1" applyAlignment="1" applyProtection="1">
      <alignment horizontal="center" vertical="center"/>
    </xf>
    <xf numFmtId="4" fontId="2" fillId="0" borderId="22" xfId="2" applyNumberFormat="1" applyFont="1" applyBorder="1" applyAlignment="1" applyProtection="1">
      <alignment horizontal="center" vertical="center"/>
    </xf>
    <xf numFmtId="4" fontId="2" fillId="0" borderId="36" xfId="2" applyNumberFormat="1" applyFont="1" applyBorder="1" applyAlignment="1" applyProtection="1">
      <alignment horizontal="center" vertical="center"/>
    </xf>
    <xf numFmtId="0" fontId="2" fillId="0" borderId="53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center" vertical="center"/>
    </xf>
    <xf numFmtId="1" fontId="2" fillId="0" borderId="59" xfId="0" applyNumberFormat="1" applyFont="1" applyBorder="1" applyAlignment="1" applyProtection="1">
      <alignment horizontal="center" vertical="center"/>
    </xf>
    <xf numFmtId="4" fontId="2" fillId="0" borderId="56" xfId="2" applyNumberFormat="1" applyFont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horizontal="center" vertical="center"/>
    </xf>
    <xf numFmtId="0" fontId="2" fillId="0" borderId="57" xfId="0" applyFont="1" applyBorder="1" applyAlignment="1" applyProtection="1">
      <alignment horizontal="center" vertical="center"/>
    </xf>
    <xf numFmtId="1" fontId="2" fillId="0" borderId="57" xfId="0" applyNumberFormat="1" applyFont="1" applyBorder="1" applyAlignment="1" applyProtection="1">
      <alignment horizontal="center" vertical="center"/>
    </xf>
    <xf numFmtId="4" fontId="2" fillId="0" borderId="47" xfId="2" applyNumberFormat="1" applyFont="1" applyBorder="1" applyAlignment="1" applyProtection="1">
      <alignment horizontal="center" vertical="center"/>
    </xf>
    <xf numFmtId="4" fontId="2" fillId="0" borderId="59" xfId="2" applyNumberFormat="1" applyFont="1" applyBorder="1" applyAlignment="1" applyProtection="1">
      <alignment horizontal="center" vertical="center"/>
    </xf>
    <xf numFmtId="168" fontId="2" fillId="0" borderId="0" xfId="0" applyNumberFormat="1" applyFont="1" applyBorder="1" applyAlignment="1" applyProtection="1">
      <alignment horizontal="center" vertical="center"/>
    </xf>
    <xf numFmtId="165" fontId="2" fillId="0" borderId="0" xfId="2" applyFont="1" applyBorder="1" applyAlignment="1" applyProtection="1">
      <alignment horizontal="center" vertical="center"/>
    </xf>
    <xf numFmtId="39" fontId="2" fillId="0" borderId="0" xfId="2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7" fillId="0" borderId="0" xfId="0" applyFont="1"/>
    <xf numFmtId="0" fontId="7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2" fillId="0" borderId="0" xfId="0" applyFont="1" applyAlignment="1">
      <alignment horizontal="justify"/>
    </xf>
    <xf numFmtId="0" fontId="26" fillId="0" borderId="6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6" fillId="0" borderId="58" xfId="0" applyFont="1" applyBorder="1" applyAlignment="1">
      <alignment horizontal="center" wrapText="1"/>
    </xf>
    <xf numFmtId="0" fontId="25" fillId="0" borderId="58" xfId="0" applyFont="1" applyBorder="1" applyAlignment="1">
      <alignment horizontal="center" wrapText="1"/>
    </xf>
    <xf numFmtId="0" fontId="26" fillId="0" borderId="22" xfId="0" applyFont="1" applyBorder="1" applyAlignment="1">
      <alignment horizontal="center" vertical="top" wrapText="1"/>
    </xf>
    <xf numFmtId="4" fontId="26" fillId="0" borderId="22" xfId="0" applyNumberFormat="1" applyFont="1" applyBorder="1" applyAlignment="1">
      <alignment horizontal="center" wrapText="1"/>
    </xf>
    <xf numFmtId="0" fontId="27" fillId="0" borderId="0" xfId="0" applyFont="1" applyAlignment="1">
      <alignment horizontal="justify"/>
    </xf>
    <xf numFmtId="0" fontId="18" fillId="0" borderId="0" xfId="0" applyFont="1"/>
    <xf numFmtId="0" fontId="27" fillId="0" borderId="0" xfId="0" applyFont="1"/>
    <xf numFmtId="0" fontId="32" fillId="0" borderId="22" xfId="0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14" fontId="32" fillId="0" borderId="49" xfId="0" applyNumberFormat="1" applyFont="1" applyBorder="1" applyAlignment="1">
      <alignment horizontal="center" vertical="center"/>
    </xf>
    <xf numFmtId="1" fontId="32" fillId="0" borderId="22" xfId="0" applyNumberFormat="1" applyFont="1" applyBorder="1" applyAlignment="1">
      <alignment horizontal="center" vertical="center"/>
    </xf>
    <xf numFmtId="165" fontId="32" fillId="0" borderId="22" xfId="0" applyNumberFormat="1" applyFont="1" applyBorder="1" applyAlignment="1">
      <alignment vertical="center"/>
    </xf>
    <xf numFmtId="10" fontId="32" fillId="0" borderId="22" xfId="0" applyNumberFormat="1" applyFont="1" applyBorder="1" applyAlignment="1">
      <alignment horizontal="center" vertical="center"/>
    </xf>
    <xf numFmtId="10" fontId="32" fillId="0" borderId="36" xfId="0" applyNumberFormat="1" applyFont="1" applyBorder="1" applyAlignment="1">
      <alignment horizontal="center" vertical="center"/>
    </xf>
    <xf numFmtId="14" fontId="32" fillId="0" borderId="53" xfId="0" applyNumberFormat="1" applyFont="1" applyBorder="1" applyAlignment="1">
      <alignment horizontal="center"/>
    </xf>
    <xf numFmtId="49" fontId="32" fillId="0" borderId="59" xfId="0" applyNumberFormat="1" applyFont="1" applyBorder="1" applyAlignment="1">
      <alignment horizontal="center"/>
    </xf>
    <xf numFmtId="165" fontId="32" fillId="0" borderId="59" xfId="0" applyNumberFormat="1" applyFont="1" applyBorder="1"/>
    <xf numFmtId="0" fontId="32" fillId="0" borderId="59" xfId="0" applyFont="1" applyBorder="1" applyAlignment="1">
      <alignment horizontal="center"/>
    </xf>
    <xf numFmtId="10" fontId="32" fillId="0" borderId="59" xfId="0" applyNumberFormat="1" applyFont="1" applyBorder="1" applyAlignment="1">
      <alignment horizontal="center"/>
    </xf>
    <xf numFmtId="10" fontId="32" fillId="0" borderId="56" xfId="0" applyNumberFormat="1" applyFont="1" applyBorder="1" applyAlignment="1">
      <alignment horizontal="center"/>
    </xf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165" fontId="32" fillId="0" borderId="0" xfId="0" applyNumberFormat="1" applyFont="1" applyBorder="1"/>
    <xf numFmtId="10" fontId="32" fillId="0" borderId="0" xfId="0" applyNumberFormat="1" applyFont="1" applyBorder="1"/>
    <xf numFmtId="49" fontId="32" fillId="0" borderId="0" xfId="0" applyNumberFormat="1" applyFont="1" applyBorder="1" applyAlignment="1">
      <alignment horizontal="right"/>
    </xf>
    <xf numFmtId="0" fontId="32" fillId="0" borderId="0" xfId="0" applyFont="1" applyBorder="1" applyAlignment="1">
      <alignment horizontal="left"/>
    </xf>
    <xf numFmtId="49" fontId="32" fillId="0" borderId="0" xfId="0" applyNumberFormat="1" applyFont="1" applyAlignment="1">
      <alignment horizontal="right"/>
    </xf>
    <xf numFmtId="0" fontId="32" fillId="0" borderId="0" xfId="0" applyFont="1" applyAlignment="1">
      <alignment horizontal="left"/>
    </xf>
    <xf numFmtId="0" fontId="32" fillId="0" borderId="0" xfId="0" applyFont="1"/>
    <xf numFmtId="0" fontId="7" fillId="0" borderId="0" xfId="1" applyFont="1"/>
    <xf numFmtId="0" fontId="34" fillId="0" borderId="0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 wrapText="1"/>
    </xf>
    <xf numFmtId="165" fontId="10" fillId="0" borderId="57" xfId="1" applyNumberFormat="1" applyFont="1" applyBorder="1" applyAlignment="1">
      <alignment horizontal="center" vertical="center"/>
    </xf>
    <xf numFmtId="165" fontId="10" fillId="0" borderId="46" xfId="1" applyNumberFormat="1" applyFont="1" applyBorder="1" applyAlignment="1">
      <alignment horizontal="center" vertical="center"/>
    </xf>
    <xf numFmtId="165" fontId="10" fillId="0" borderId="19" xfId="1" applyNumberFormat="1" applyFont="1" applyBorder="1" applyAlignment="1">
      <alignment horizontal="center" vertical="center"/>
    </xf>
    <xf numFmtId="165" fontId="10" fillId="0" borderId="16" xfId="1" applyNumberFormat="1" applyFont="1" applyBorder="1" applyAlignment="1">
      <alignment horizontal="center" vertical="center"/>
    </xf>
    <xf numFmtId="165" fontId="35" fillId="0" borderId="22" xfId="1" applyNumberFormat="1" applyFont="1" applyBorder="1" applyAlignment="1">
      <alignment horizontal="center" vertical="center" wrapText="1"/>
    </xf>
    <xf numFmtId="165" fontId="35" fillId="0" borderId="24" xfId="1" applyNumberFormat="1" applyFont="1" applyBorder="1" applyAlignment="1">
      <alignment horizontal="center" vertical="center" wrapText="1"/>
    </xf>
    <xf numFmtId="3" fontId="10" fillId="0" borderId="5" xfId="1" applyNumberFormat="1" applyFont="1" applyBorder="1" applyAlignment="1">
      <alignment horizontal="center" vertical="center"/>
    </xf>
    <xf numFmtId="17" fontId="10" fillId="0" borderId="22" xfId="1" applyNumberFormat="1" applyFont="1" applyBorder="1" applyAlignment="1">
      <alignment horizontal="center"/>
    </xf>
    <xf numFmtId="165" fontId="10" fillId="0" borderId="22" xfId="1" applyNumberFormat="1" applyFont="1" applyBorder="1" applyAlignment="1">
      <alignment horizontal="center" vertical="center"/>
    </xf>
    <xf numFmtId="165" fontId="10" fillId="0" borderId="24" xfId="1" applyNumberFormat="1" applyFont="1" applyBorder="1" applyAlignment="1">
      <alignment horizontal="center" vertical="center"/>
    </xf>
    <xf numFmtId="3" fontId="10" fillId="0" borderId="7" xfId="1" applyNumberFormat="1" applyFont="1" applyBorder="1" applyAlignment="1">
      <alignment horizontal="center" vertical="center"/>
    </xf>
    <xf numFmtId="17" fontId="10" fillId="0" borderId="59" xfId="1" applyNumberFormat="1" applyFont="1" applyBorder="1" applyAlignment="1">
      <alignment horizontal="center"/>
    </xf>
    <xf numFmtId="165" fontId="10" fillId="0" borderId="59" xfId="1" applyNumberFormat="1" applyFont="1" applyBorder="1" applyAlignment="1">
      <alignment horizontal="center" vertical="center"/>
    </xf>
    <xf numFmtId="165" fontId="10" fillId="0" borderId="60" xfId="1" applyNumberFormat="1" applyFont="1" applyBorder="1" applyAlignment="1">
      <alignment horizontal="center" vertical="center"/>
    </xf>
    <xf numFmtId="165" fontId="35" fillId="0" borderId="21" xfId="1" applyNumberFormat="1" applyFont="1" applyBorder="1" applyAlignment="1">
      <alignment horizontal="center" vertical="center" wrapText="1"/>
    </xf>
    <xf numFmtId="165" fontId="10" fillId="0" borderId="21" xfId="1" applyNumberFormat="1" applyFont="1" applyBorder="1" applyAlignment="1">
      <alignment horizontal="center" vertical="center"/>
    </xf>
    <xf numFmtId="165" fontId="10" fillId="0" borderId="55" xfId="1" applyNumberFormat="1" applyFont="1" applyBorder="1" applyAlignment="1">
      <alignment horizontal="center" vertical="center"/>
    </xf>
    <xf numFmtId="1" fontId="3" fillId="0" borderId="0" xfId="1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left" vertical="center" wrapText="1"/>
    </xf>
    <xf numFmtId="0" fontId="3" fillId="0" borderId="39" xfId="1" applyFont="1" applyFill="1" applyBorder="1" applyAlignment="1" applyProtection="1">
      <alignment horizontal="left" vertical="center" wrapText="1"/>
    </xf>
    <xf numFmtId="39" fontId="7" fillId="0" borderId="14" xfId="1" applyNumberFormat="1" applyFont="1" applyBorder="1" applyAlignment="1" applyProtection="1">
      <alignment horizontal="center" vertical="center" wrapText="1"/>
    </xf>
    <xf numFmtId="39" fontId="7" fillId="0" borderId="12" xfId="1" applyNumberFormat="1" applyFont="1" applyBorder="1" applyAlignment="1" applyProtection="1">
      <alignment horizontal="center" vertical="center" wrapText="1"/>
    </xf>
    <xf numFmtId="0" fontId="7" fillId="0" borderId="42" xfId="1" applyFont="1" applyBorder="1" applyAlignment="1" applyProtection="1">
      <alignment horizontal="right" vertical="center" wrapText="1"/>
    </xf>
    <xf numFmtId="0" fontId="3" fillId="2" borderId="20" xfId="1" applyFont="1" applyFill="1" applyBorder="1" applyAlignment="1" applyProtection="1">
      <alignment horizontal="left" vertical="center" wrapText="1"/>
    </xf>
    <xf numFmtId="0" fontId="3" fillId="2" borderId="21" xfId="1" applyFont="1" applyFill="1" applyBorder="1" applyAlignment="1" applyProtection="1">
      <alignment horizontal="left" vertical="center" wrapText="1"/>
    </xf>
    <xf numFmtId="37" fontId="3" fillId="2" borderId="23" xfId="1" applyNumberFormat="1" applyFont="1" applyFill="1" applyBorder="1" applyAlignment="1" applyProtection="1">
      <alignment horizontal="center" vertical="center" wrapText="1"/>
    </xf>
    <xf numFmtId="37" fontId="3" fillId="2" borderId="21" xfId="1" applyNumberFormat="1" applyFont="1" applyFill="1" applyBorder="1" applyAlignment="1" applyProtection="1">
      <alignment horizontal="center" vertical="center" wrapText="1"/>
    </xf>
    <xf numFmtId="0" fontId="3" fillId="0" borderId="25" xfId="1" applyFont="1" applyFill="1" applyBorder="1" applyAlignment="1" applyProtection="1">
      <alignment horizontal="left" vertical="center" wrapText="1"/>
    </xf>
    <xf numFmtId="0" fontId="3" fillId="0" borderId="26" xfId="1" applyFont="1" applyFill="1" applyBorder="1" applyAlignment="1" applyProtection="1">
      <alignment horizontal="left" vertical="center" wrapText="1"/>
    </xf>
    <xf numFmtId="39" fontId="7" fillId="0" borderId="27" xfId="1" applyNumberFormat="1" applyFont="1" applyBorder="1" applyAlignment="1" applyProtection="1">
      <alignment horizontal="center" vertical="center" wrapText="1"/>
    </xf>
    <xf numFmtId="39" fontId="7" fillId="0" borderId="26" xfId="1" applyNumberFormat="1" applyFont="1" applyBorder="1" applyAlignment="1" applyProtection="1">
      <alignment horizontal="center" vertical="center" wrapText="1"/>
    </xf>
    <xf numFmtId="39" fontId="7" fillId="0" borderId="40" xfId="1" applyNumberFormat="1" applyFont="1" applyBorder="1" applyAlignment="1" applyProtection="1">
      <alignment horizontal="center" vertical="center" wrapText="1"/>
    </xf>
    <xf numFmtId="39" fontId="7" fillId="0" borderId="39" xfId="1" applyNumberFormat="1" applyFont="1" applyBorder="1" applyAlignment="1" applyProtection="1">
      <alignment horizontal="center" vertical="center" wrapText="1"/>
    </xf>
    <xf numFmtId="0" fontId="7" fillId="0" borderId="32" xfId="1" applyFont="1" applyBorder="1" applyAlignment="1" applyProtection="1">
      <alignment horizontal="left" vertical="center" wrapText="1"/>
    </xf>
    <xf numFmtId="0" fontId="7" fillId="0" borderId="33" xfId="1" applyFont="1" applyBorder="1" applyAlignment="1" applyProtection="1">
      <alignment horizontal="left" vertical="center" wrapText="1"/>
    </xf>
    <xf numFmtId="39" fontId="7" fillId="0" borderId="34" xfId="1" applyNumberFormat="1" applyFont="1" applyBorder="1" applyAlignment="1" applyProtection="1">
      <alignment horizontal="center" vertical="center" wrapText="1"/>
    </xf>
    <xf numFmtId="39" fontId="7" fillId="0" borderId="32" xfId="1" applyNumberFormat="1" applyFont="1" applyBorder="1" applyAlignment="1" applyProtection="1">
      <alignment horizontal="center" vertical="center" wrapText="1"/>
    </xf>
    <xf numFmtId="39" fontId="7" fillId="0" borderId="35" xfId="1" applyNumberFormat="1" applyFont="1" applyBorder="1" applyAlignment="1" applyProtection="1">
      <alignment horizontal="center" vertical="center" wrapText="1"/>
    </xf>
    <xf numFmtId="39" fontId="3" fillId="2" borderId="23" xfId="1" applyNumberFormat="1" applyFont="1" applyFill="1" applyBorder="1" applyAlignment="1" applyProtection="1">
      <alignment horizontal="center" vertical="center" wrapText="1"/>
    </xf>
    <xf numFmtId="39" fontId="3" fillId="2" borderId="20" xfId="1" applyNumberFormat="1" applyFont="1" applyFill="1" applyBorder="1" applyAlignment="1" applyProtection="1">
      <alignment horizontal="center" vertical="center" wrapText="1"/>
    </xf>
    <xf numFmtId="39" fontId="3" fillId="2" borderId="24" xfId="1" applyNumberFormat="1" applyFont="1" applyFill="1" applyBorder="1" applyAlignment="1" applyProtection="1">
      <alignment horizontal="center" vertical="center" wrapText="1"/>
    </xf>
    <xf numFmtId="39" fontId="3" fillId="2" borderId="34" xfId="1" applyNumberFormat="1" applyFont="1" applyFill="1" applyBorder="1" applyAlignment="1" applyProtection="1">
      <alignment horizontal="center" vertical="center" wrapText="1"/>
    </xf>
    <xf numFmtId="39" fontId="3" fillId="2" borderId="32" xfId="1" applyNumberFormat="1" applyFont="1" applyFill="1" applyBorder="1" applyAlignment="1" applyProtection="1">
      <alignment horizontal="center" vertical="center" wrapText="1"/>
    </xf>
    <xf numFmtId="39" fontId="3" fillId="2" borderId="35" xfId="1" applyNumberFormat="1" applyFont="1" applyFill="1" applyBorder="1" applyAlignment="1" applyProtection="1">
      <alignment horizontal="center" vertical="center" wrapText="1"/>
    </xf>
    <xf numFmtId="0" fontId="3" fillId="0" borderId="32" xfId="1" applyFont="1" applyFill="1" applyBorder="1" applyAlignment="1" applyProtection="1">
      <alignment horizontal="left" vertical="center" wrapText="1"/>
    </xf>
    <xf numFmtId="0" fontId="3" fillId="0" borderId="33" xfId="1" applyFont="1" applyFill="1" applyBorder="1" applyAlignment="1" applyProtection="1">
      <alignment horizontal="left" vertical="center" wrapText="1"/>
    </xf>
    <xf numFmtId="4" fontId="7" fillId="0" borderId="34" xfId="1" applyNumberFormat="1" applyFont="1" applyBorder="1" applyAlignment="1" applyProtection="1">
      <alignment horizontal="center" vertical="center" wrapText="1"/>
    </xf>
    <xf numFmtId="4" fontId="7" fillId="0" borderId="33" xfId="1" applyNumberFormat="1" applyFont="1" applyBorder="1" applyAlignment="1" applyProtection="1">
      <alignment horizontal="center" vertical="center" wrapText="1"/>
    </xf>
    <xf numFmtId="0" fontId="7" fillId="0" borderId="25" xfId="1" applyFont="1" applyBorder="1" applyAlignment="1" applyProtection="1">
      <alignment horizontal="left" vertical="center" wrapText="1"/>
    </xf>
    <xf numFmtId="0" fontId="7" fillId="0" borderId="26" xfId="1" applyFont="1" applyBorder="1" applyAlignment="1" applyProtection="1">
      <alignment horizontal="left" vertical="center" wrapText="1"/>
    </xf>
    <xf numFmtId="39" fontId="7" fillId="0" borderId="25" xfId="1" applyNumberFormat="1" applyFont="1" applyBorder="1" applyAlignment="1" applyProtection="1">
      <alignment horizontal="center" vertical="center" wrapText="1"/>
    </xf>
    <xf numFmtId="39" fontId="7" fillId="0" borderId="28" xfId="1" applyNumberFormat="1" applyFont="1" applyBorder="1" applyAlignment="1" applyProtection="1">
      <alignment horizontal="center" vertical="center" wrapText="1"/>
    </xf>
    <xf numFmtId="0" fontId="7" fillId="0" borderId="0" xfId="1" applyFont="1" applyBorder="1" applyAlignment="1" applyProtection="1">
      <alignment horizontal="left" vertical="center" wrapText="1"/>
    </xf>
    <xf numFmtId="0" fontId="7" fillId="0" borderId="29" xfId="1" applyFont="1" applyBorder="1" applyAlignment="1" applyProtection="1">
      <alignment horizontal="left" vertical="center" wrapText="1"/>
    </xf>
    <xf numFmtId="4" fontId="7" fillId="0" borderId="30" xfId="1" applyNumberFormat="1" applyFont="1" applyBorder="1" applyAlignment="1" applyProtection="1">
      <alignment horizontal="center" vertical="center" wrapText="1"/>
    </xf>
    <xf numFmtId="4" fontId="7" fillId="0" borderId="29" xfId="1" applyNumberFormat="1" applyFont="1" applyBorder="1" applyAlignment="1" applyProtection="1">
      <alignment horizontal="center" vertical="center" wrapText="1"/>
    </xf>
    <xf numFmtId="0" fontId="7" fillId="0" borderId="32" xfId="1" applyFont="1" applyFill="1" applyBorder="1" applyAlignment="1" applyProtection="1">
      <alignment horizontal="left" vertical="center" wrapText="1"/>
    </xf>
    <xf numFmtId="0" fontId="7" fillId="0" borderId="33" xfId="1" applyFont="1" applyFill="1" applyBorder="1" applyAlignment="1" applyProtection="1">
      <alignment horizontal="left" vertical="center" wrapText="1"/>
    </xf>
    <xf numFmtId="39" fontId="7" fillId="0" borderId="34" xfId="1" applyNumberFormat="1" applyFont="1" applyBorder="1" applyAlignment="1" applyProtection="1">
      <alignment horizontal="center" vertical="center" wrapText="1"/>
      <protection locked="0"/>
    </xf>
    <xf numFmtId="39" fontId="7" fillId="0" borderId="35" xfId="1" applyNumberFormat="1" applyFont="1" applyBorder="1" applyAlignment="1" applyProtection="1">
      <alignment horizontal="center" vertical="center" wrapText="1"/>
      <protection locked="0"/>
    </xf>
    <xf numFmtId="0" fontId="3" fillId="2" borderId="23" xfId="1" applyFont="1" applyFill="1" applyBorder="1" applyAlignment="1" applyProtection="1">
      <alignment horizontal="center" vertical="center" wrapText="1"/>
    </xf>
    <xf numFmtId="0" fontId="3" fillId="2" borderId="21" xfId="1" applyFont="1" applyFill="1" applyBorder="1" applyAlignment="1" applyProtection="1">
      <alignment horizontal="center" vertical="center" wrapText="1"/>
    </xf>
    <xf numFmtId="4" fontId="7" fillId="0" borderId="27" xfId="1" applyNumberFormat="1" applyFont="1" applyBorder="1" applyAlignment="1" applyProtection="1">
      <alignment horizontal="center" vertical="center" wrapText="1"/>
    </xf>
    <xf numFmtId="4" fontId="7" fillId="0" borderId="26" xfId="1" applyNumberFormat="1" applyFont="1" applyBorder="1" applyAlignment="1" applyProtection="1">
      <alignment horizontal="center" vertical="center" wrapText="1"/>
    </xf>
    <xf numFmtId="0" fontId="7" fillId="0" borderId="18" xfId="1" applyFont="1" applyBorder="1" applyAlignment="1" applyProtection="1">
      <alignment horizontal="center" vertical="center" wrapText="1"/>
    </xf>
    <xf numFmtId="0" fontId="7" fillId="0" borderId="19" xfId="1" applyFont="1" applyBorder="1" applyAlignment="1" applyProtection="1">
      <alignment horizontal="center" vertical="center" wrapText="1"/>
    </xf>
    <xf numFmtId="39" fontId="7" fillId="0" borderId="27" xfId="1" applyNumberFormat="1" applyFont="1" applyBorder="1" applyAlignment="1" applyProtection="1">
      <alignment horizontal="center" vertical="center" wrapText="1"/>
      <protection locked="0"/>
    </xf>
    <xf numFmtId="39" fontId="7" fillId="0" borderId="28" xfId="1" applyNumberFormat="1" applyFont="1" applyBorder="1" applyAlignment="1" applyProtection="1">
      <alignment horizontal="center" vertical="center" wrapText="1"/>
      <protection locked="0"/>
    </xf>
    <xf numFmtId="39" fontId="7" fillId="0" borderId="30" xfId="1" applyNumberFormat="1" applyFont="1" applyBorder="1" applyAlignment="1" applyProtection="1">
      <alignment horizontal="center" vertical="center" wrapText="1"/>
      <protection locked="0"/>
    </xf>
    <xf numFmtId="39" fontId="7" fillId="0" borderId="3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 applyProtection="1">
      <alignment horizontal="center" vertical="center" wrapText="1"/>
      <protection locked="0"/>
    </xf>
    <xf numFmtId="0" fontId="10" fillId="0" borderId="9" xfId="1" applyFont="1" applyBorder="1" applyAlignment="1" applyProtection="1">
      <alignment horizontal="center" vertical="center" wrapText="1"/>
    </xf>
    <xf numFmtId="0" fontId="3" fillId="2" borderId="10" xfId="1" applyFont="1" applyFill="1" applyBorder="1" applyAlignment="1" applyProtection="1">
      <alignment horizontal="center" vertical="center" wrapText="1"/>
    </xf>
    <xf numFmtId="0" fontId="3" fillId="2" borderId="11" xfId="1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 wrapText="1"/>
    </xf>
    <xf numFmtId="0" fontId="3" fillId="2" borderId="15" xfId="1" applyFont="1" applyFill="1" applyBorder="1" applyAlignment="1" applyProtection="1">
      <alignment horizontal="center" vertical="center" wrapText="1"/>
    </xf>
    <xf numFmtId="0" fontId="17" fillId="0" borderId="20" xfId="0" applyFont="1" applyBorder="1" applyAlignment="1">
      <alignment horizontal="left" vertical="center" wrapText="1"/>
    </xf>
    <xf numFmtId="0" fontId="17" fillId="0" borderId="21" xfId="0" applyFont="1" applyBorder="1" applyAlignment="1">
      <alignment horizontal="left" vertical="center" wrapText="1"/>
    </xf>
    <xf numFmtId="0" fontId="17" fillId="0" borderId="54" xfId="0" applyFont="1" applyBorder="1" applyAlignment="1">
      <alignment horizontal="left" vertical="center" wrapText="1"/>
    </xf>
    <xf numFmtId="0" fontId="17" fillId="0" borderId="55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4" fillId="0" borderId="4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4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39" fontId="10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4" fillId="2" borderId="10" xfId="0" applyFont="1" applyFill="1" applyBorder="1" applyAlignment="1" applyProtection="1">
      <alignment horizontal="center" vertical="center"/>
    </xf>
    <xf numFmtId="0" fontId="14" fillId="2" borderId="11" xfId="0" applyFont="1" applyFill="1" applyBorder="1" applyAlignment="1" applyProtection="1">
      <alignment horizontal="center" vertical="center"/>
    </xf>
    <xf numFmtId="0" fontId="14" fillId="2" borderId="15" xfId="0" applyFont="1" applyFill="1" applyBorder="1" applyAlignment="1" applyProtection="1">
      <alignment horizontal="center" vertical="center"/>
    </xf>
    <xf numFmtId="0" fontId="16" fillId="0" borderId="45" xfId="0" applyFont="1" applyBorder="1" applyAlignment="1">
      <alignment horizontal="left" vertical="center" wrapText="1"/>
    </xf>
    <xf numFmtId="0" fontId="16" fillId="0" borderId="46" xfId="0" applyFont="1" applyBorder="1" applyAlignment="1">
      <alignment horizontal="left" vertical="center" wrapText="1"/>
    </xf>
    <xf numFmtId="0" fontId="19" fillId="2" borderId="44" xfId="0" applyFont="1" applyFill="1" applyBorder="1" applyAlignment="1" applyProtection="1">
      <alignment horizontal="center" vertical="center" wrapText="1"/>
    </xf>
    <xf numFmtId="0" fontId="19" fillId="2" borderId="53" xfId="0" applyFont="1" applyFill="1" applyBorder="1" applyAlignment="1" applyProtection="1">
      <alignment horizontal="center" vertical="center" wrapText="1"/>
    </xf>
    <xf numFmtId="0" fontId="19" fillId="2" borderId="57" xfId="0" applyFont="1" applyFill="1" applyBorder="1" applyAlignment="1" applyProtection="1">
      <alignment horizontal="center" vertical="center" wrapText="1"/>
    </xf>
    <xf numFmtId="0" fontId="19" fillId="2" borderId="59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center"/>
    </xf>
    <xf numFmtId="10" fontId="3" fillId="0" borderId="0" xfId="0" applyNumberFormat="1" applyFont="1" applyAlignment="1" applyProtection="1">
      <alignment horizontal="center" vertical="center"/>
    </xf>
    <xf numFmtId="10" fontId="3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9" fillId="0" borderId="0" xfId="0" applyFont="1" applyAlignment="1">
      <alignment horizontal="justify" wrapText="1"/>
    </xf>
    <xf numFmtId="0" fontId="25" fillId="0" borderId="0" xfId="0" applyFont="1" applyBorder="1" applyAlignment="1">
      <alignment horizontal="left"/>
    </xf>
    <xf numFmtId="0" fontId="26" fillId="0" borderId="22" xfId="0" applyFont="1" applyBorder="1" applyAlignment="1">
      <alignment horizontal="center" vertical="center" wrapText="1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17" fillId="0" borderId="0" xfId="0" applyFont="1" applyAlignment="1">
      <alignment horizontal="center" vertical="top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2" fillId="0" borderId="3" xfId="0" applyFont="1" applyBorder="1" applyAlignment="1">
      <alignment horizontal="center" vertical="center"/>
    </xf>
    <xf numFmtId="0" fontId="32" fillId="0" borderId="45" xfId="0" applyFont="1" applyBorder="1" applyAlignment="1">
      <alignment horizontal="center" vertical="center"/>
    </xf>
    <xf numFmtId="0" fontId="33" fillId="0" borderId="46" xfId="0" applyFont="1" applyBorder="1" applyAlignment="1">
      <alignment horizontal="left" vertical="center"/>
    </xf>
    <xf numFmtId="0" fontId="33" fillId="0" borderId="57" xfId="0" applyFont="1" applyBorder="1" applyAlignment="1">
      <alignment horizontal="left" vertical="center"/>
    </xf>
    <xf numFmtId="0" fontId="33" fillId="0" borderId="47" xfId="0" applyFont="1" applyBorder="1" applyAlignment="1">
      <alignment horizontal="left" vertical="center"/>
    </xf>
    <xf numFmtId="0" fontId="32" fillId="0" borderId="49" xfId="0" applyFont="1" applyBorder="1" applyAlignment="1">
      <alignment horizontal="center" vertical="center"/>
    </xf>
    <xf numFmtId="0" fontId="32" fillId="0" borderId="61" xfId="0" applyFont="1" applyBorder="1" applyAlignment="1">
      <alignment horizontal="center" vertical="center" wrapText="1"/>
    </xf>
    <xf numFmtId="0" fontId="32" fillId="0" borderId="58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34" fillId="0" borderId="10" xfId="1" applyFont="1" applyBorder="1" applyAlignment="1">
      <alignment horizontal="center" vertical="center"/>
    </xf>
    <xf numFmtId="0" fontId="34" fillId="0" borderId="11" xfId="1" applyFont="1" applyBorder="1" applyAlignment="1">
      <alignment horizontal="center" vertical="center"/>
    </xf>
    <xf numFmtId="0" fontId="34" fillId="0" borderId="15" xfId="1" applyFont="1" applyBorder="1" applyAlignment="1">
      <alignment horizontal="center" vertical="center"/>
    </xf>
    <xf numFmtId="165" fontId="10" fillId="0" borderId="62" xfId="1" applyNumberFormat="1" applyFont="1" applyBorder="1" applyAlignment="1">
      <alignment horizontal="center" vertical="center"/>
    </xf>
    <xf numFmtId="165" fontId="10" fillId="0" borderId="48" xfId="1" applyNumberFormat="1" applyFont="1" applyBorder="1" applyAlignment="1">
      <alignment horizontal="center" vertical="center"/>
    </xf>
    <xf numFmtId="0" fontId="7" fillId="0" borderId="63" xfId="1" applyFont="1" applyBorder="1" applyAlignment="1">
      <alignment horizontal="center" vertical="center" wrapText="1"/>
    </xf>
    <xf numFmtId="0" fontId="7" fillId="0" borderId="58" xfId="1" applyFont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5" fillId="0" borderId="22" xfId="0" applyNumberFormat="1" applyFont="1" applyBorder="1" applyAlignment="1">
      <alignment horizontal="center" vertical="center"/>
    </xf>
    <xf numFmtId="4" fontId="6" fillId="0" borderId="22" xfId="0" applyNumberFormat="1" applyFont="1" applyBorder="1" applyAlignment="1">
      <alignment horizontal="center" vertical="center"/>
    </xf>
    <xf numFmtId="4" fontId="6" fillId="0" borderId="22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/>
    <xf numFmtId="1" fontId="3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0" fontId="3" fillId="0" borderId="0" xfId="0" applyFont="1" applyBorder="1"/>
    <xf numFmtId="1" fontId="3" fillId="0" borderId="22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37" fontId="7" fillId="0" borderId="22" xfId="0" applyNumberFormat="1" applyFont="1" applyBorder="1" applyAlignment="1">
      <alignment horizontal="center"/>
    </xf>
    <xf numFmtId="37" fontId="7" fillId="0" borderId="0" xfId="0" applyNumberFormat="1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10" fontId="7" fillId="0" borderId="21" xfId="0" applyNumberFormat="1" applyFont="1" applyBorder="1" applyAlignment="1">
      <alignment horizontal="center"/>
    </xf>
    <xf numFmtId="10" fontId="7" fillId="0" borderId="22" xfId="0" applyNumberFormat="1" applyFont="1" applyBorder="1" applyAlignment="1">
      <alignment horizontal="center"/>
    </xf>
    <xf numFmtId="10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Alignment="1">
      <alignment horizontal="center"/>
    </xf>
    <xf numFmtId="1" fontId="7" fillId="0" borderId="22" xfId="0" applyNumberFormat="1" applyFont="1" applyBorder="1" applyAlignment="1">
      <alignment horizontal="center"/>
    </xf>
    <xf numFmtId="165" fontId="7" fillId="0" borderId="22" xfId="2" applyFont="1" applyBorder="1"/>
    <xf numFmtId="2" fontId="7" fillId="0" borderId="22" xfId="0" applyNumberFormat="1" applyFont="1" applyBorder="1" applyAlignment="1">
      <alignment horizontal="center"/>
    </xf>
    <xf numFmtId="168" fontId="7" fillId="0" borderId="0" xfId="0" applyNumberFormat="1" applyFont="1"/>
    <xf numFmtId="2" fontId="36" fillId="0" borderId="43" xfId="0" applyNumberFormat="1" applyFont="1" applyBorder="1"/>
  </cellXfs>
  <cellStyles count="3">
    <cellStyle name="Normal" xfId="0" builtinId="0"/>
    <cellStyle name="Normal 2 2" xfId="1"/>
    <cellStyle name="Separador de milhares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pt-BR"/>
              <a:t>Gráfico 1 - RM X PL X DÉFICT</a:t>
            </a:r>
          </a:p>
        </c:rich>
      </c:tx>
      <c:layout>
        <c:manualLayout>
          <c:xMode val="edge"/>
          <c:yMode val="edge"/>
          <c:x val="0.29831144465290832"/>
          <c:y val="3.70371709967128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015009380863039"/>
          <c:y val="0.19259328918290924"/>
          <c:w val="0.7260787992495441"/>
          <c:h val="0.44444605196054682"/>
        </c:manualLayout>
      </c:layout>
      <c:lineChart>
        <c:grouping val="standard"/>
        <c:varyColors val="0"/>
        <c:ser>
          <c:idx val="0"/>
          <c:order val="0"/>
          <c:tx>
            <c:strRef>
              <c:f>IV!$E$1</c:f>
              <c:strCache>
                <c:ptCount val="1"/>
                <c:pt idx="0">
                  <c:v>RESERVA MATEMÁTICA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IV!$B$2:$B$3</c:f>
              <c:numCache>
                <c:formatCode>0</c:formatCode>
                <c:ptCount val="2"/>
                <c:pt idx="0">
                  <c:v>2016</c:v>
                </c:pt>
                <c:pt idx="1">
                  <c:v>2018</c:v>
                </c:pt>
              </c:numCache>
            </c:numRef>
          </c:cat>
          <c:val>
            <c:numRef>
              <c:f>IV!$E$2:$E$3</c:f>
              <c:numCache>
                <c:formatCode>#,##0.00</c:formatCode>
                <c:ptCount val="2"/>
                <c:pt idx="0">
                  <c:v>426408413.87</c:v>
                </c:pt>
                <c:pt idx="1">
                  <c:v>523973325.60717475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A3C-4BAF-BE3F-91FAD7E46F11}"/>
            </c:ext>
          </c:extLst>
        </c:ser>
        <c:ser>
          <c:idx val="1"/>
          <c:order val="1"/>
          <c:tx>
            <c:strRef>
              <c:f>IV!$F$1</c:f>
              <c:strCache>
                <c:ptCount val="1"/>
                <c:pt idx="0">
                  <c:v>PATRIMÔNIO LÍQUIDO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numRef>
              <c:f>IV!$B$2:$B$3</c:f>
              <c:numCache>
                <c:formatCode>0</c:formatCode>
                <c:ptCount val="2"/>
                <c:pt idx="0">
                  <c:v>2016</c:v>
                </c:pt>
                <c:pt idx="1">
                  <c:v>2018</c:v>
                </c:pt>
              </c:numCache>
            </c:numRef>
          </c:cat>
          <c:val>
            <c:numRef>
              <c:f>IV!$F$2:$F$3</c:f>
              <c:numCache>
                <c:formatCode>#,##0.00</c:formatCode>
                <c:ptCount val="2"/>
                <c:pt idx="0">
                  <c:v>55370787.490000002</c:v>
                </c:pt>
                <c:pt idx="1">
                  <c:v>210687279.34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A3C-4BAF-BE3F-91FAD7E46F11}"/>
            </c:ext>
          </c:extLst>
        </c:ser>
        <c:ser>
          <c:idx val="2"/>
          <c:order val="2"/>
          <c:tx>
            <c:strRef>
              <c:f>IV!$H$1</c:f>
              <c:strCache>
                <c:ptCount val="1"/>
                <c:pt idx="0">
                  <c:v>DÉFICIT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IV!$B$2:$B$3</c:f>
              <c:numCache>
                <c:formatCode>0</c:formatCode>
                <c:ptCount val="2"/>
                <c:pt idx="0">
                  <c:v>2016</c:v>
                </c:pt>
                <c:pt idx="1">
                  <c:v>2018</c:v>
                </c:pt>
              </c:numCache>
            </c:numRef>
          </c:cat>
          <c:val>
            <c:numRef>
              <c:f>IV!$H$2:$H$3</c:f>
              <c:numCache>
                <c:formatCode>#,##0.00</c:formatCode>
                <c:ptCount val="2"/>
                <c:pt idx="0">
                  <c:v>371037626.38</c:v>
                </c:pt>
                <c:pt idx="1">
                  <c:v>313286046.26717472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A3C-4BAF-BE3F-91FAD7E46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3739288"/>
        <c:axId val="1013741640"/>
      </c:lineChart>
      <c:catAx>
        <c:axId val="101373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t-BR"/>
                  <a:t>Anos</a:t>
                </a:r>
              </a:p>
            </c:rich>
          </c:tx>
          <c:layout>
            <c:manualLayout>
              <c:xMode val="edge"/>
              <c:yMode val="edge"/>
              <c:x val="0.56285178236399336"/>
              <c:y val="0.796299176429327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t-BR"/>
          </a:p>
        </c:txPr>
        <c:crossAx val="101374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3741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t-BR"/>
                  <a:t>R$</a:t>
                </a:r>
              </a:p>
            </c:rich>
          </c:tx>
          <c:layout>
            <c:manualLayout>
              <c:xMode val="edge"/>
              <c:yMode val="edge"/>
              <c:x val="9.3808630393997748E-3"/>
              <c:y val="0.3703717099671329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t-BR"/>
          </a:p>
        </c:txPr>
        <c:crossAx val="10137392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0037523452157598E-2"/>
          <c:y val="0.90741068941944958"/>
          <c:w val="0.93245778611632257"/>
          <c:h val="6.6666907794082006E-2"/>
        </c:manualLayout>
      </c:layout>
      <c:overlay val="0"/>
      <c:spPr>
        <a:solidFill>
          <a:srgbClr val="FFFFFF"/>
        </a:solidFill>
        <a:ln w="3175">
          <a:solidFill>
            <a:srgbClr val="FFFFFF"/>
          </a:solidFill>
          <a:prstDash val="solid"/>
        </a:ln>
      </c:spPr>
      <c:txPr>
        <a:bodyPr/>
        <a:lstStyle/>
        <a:p>
          <a:pPr>
            <a:defRPr sz="64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1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49212598500001087" footer="0.49212598500001087"/>
    <c:pageSetup paperSize="9" orientation="landscape" horizontalDpi="-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 sz="1200" b="1" i="0" u="none" strike="noStrike" baseline="0">
                <a:solidFill>
                  <a:srgbClr val="008000"/>
                </a:solidFill>
                <a:latin typeface="Verdana"/>
                <a:ea typeface="Verdana"/>
                <a:cs typeface="Verdana"/>
              </a:rPr>
              <a:t>Projeção Atuarial de Receitas e Despesas do Município de </a:t>
            </a:r>
            <a:r>
              <a:rPr lang="pt-BR" sz="1200" b="1" i="0" u="none" strike="noStrike" baseline="0">
                <a:solidFill>
                  <a:srgbClr val="FF0000"/>
                </a:solidFill>
                <a:latin typeface="Verdana"/>
                <a:ea typeface="Verdana"/>
                <a:cs typeface="Verdana"/>
              </a:rPr>
              <a:t> </a:t>
            </a:r>
            <a:r>
              <a:rPr lang="pt-BR" sz="1200" b="1" i="0" u="none" strike="noStrike" kern="1200" baseline="0">
                <a:solidFill>
                  <a:srgbClr val="008000"/>
                </a:solidFill>
                <a:latin typeface="Verdana"/>
                <a:ea typeface="Verdana"/>
                <a:cs typeface="Verdana"/>
              </a:rPr>
              <a:t>Santana do Livramento/RS</a:t>
            </a:r>
            <a:r>
              <a:rPr lang="pt-BR" sz="1200" b="1" i="0" u="none" strike="noStrike" baseline="0">
                <a:solidFill>
                  <a:srgbClr val="008000"/>
                </a:solidFill>
                <a:latin typeface="Verdana"/>
                <a:ea typeface="Verdana"/>
                <a:cs typeface="Verdana"/>
              </a:rPr>
              <a:t> ao Longo de 75 anos</a:t>
            </a:r>
          </a:p>
        </c:rich>
      </c:tx>
      <c:layout>
        <c:manualLayout>
          <c:xMode val="edge"/>
          <c:yMode val="edge"/>
          <c:x val="0.11436965540597747"/>
          <c:y val="9.5000000000000043E-2"/>
        </c:manualLayout>
      </c:layout>
      <c:overlay val="0"/>
      <c:spPr>
        <a:noFill/>
        <a:ln w="15875">
          <a:solidFill>
            <a:srgbClr val="000000"/>
          </a:solidFill>
          <a:prstDash val="solid"/>
        </a:ln>
      </c:spPr>
    </c:title>
    <c:autoTitleDeleted val="0"/>
    <c:plotArea>
      <c:layout>
        <c:manualLayout>
          <c:layoutTarget val="inner"/>
          <c:xMode val="edge"/>
          <c:yMode val="edge"/>
          <c:x val="0.16275675218017124"/>
          <c:y val="0.32333359580053267"/>
          <c:w val="0.63196526184279767"/>
          <c:h val="0.5275006439216845"/>
        </c:manualLayout>
      </c:layout>
      <c:lineChart>
        <c:grouping val="standard"/>
        <c:varyColors val="0"/>
        <c:ser>
          <c:idx val="0"/>
          <c:order val="0"/>
          <c:tx>
            <c:v>Custeio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(V!$F$5:$F$41,V!$F$43:$F$80)</c:f>
              <c:numCache>
                <c:formatCode>#,##0.00</c:formatCode>
                <c:ptCount val="75"/>
                <c:pt idx="0">
                  <c:v>23570096.879999999</c:v>
                </c:pt>
                <c:pt idx="1">
                  <c:v>48846639.1936059</c:v>
                </c:pt>
                <c:pt idx="2">
                  <c:v>46471262.226097636</c:v>
                </c:pt>
                <c:pt idx="3">
                  <c:v>47044871.432660714</c:v>
                </c:pt>
                <c:pt idx="4">
                  <c:v>47591147.474670798</c:v>
                </c:pt>
                <c:pt idx="5">
                  <c:v>48181351.877684921</c:v>
                </c:pt>
                <c:pt idx="6">
                  <c:v>48804525.831868067</c:v>
                </c:pt>
                <c:pt idx="7">
                  <c:v>49415645.128819317</c:v>
                </c:pt>
                <c:pt idx="8">
                  <c:v>50055328.347538143</c:v>
                </c:pt>
                <c:pt idx="9">
                  <c:v>50693581.376794226</c:v>
                </c:pt>
                <c:pt idx="10">
                  <c:v>51458880.413053825</c:v>
                </c:pt>
                <c:pt idx="11">
                  <c:v>52274172.61189691</c:v>
                </c:pt>
                <c:pt idx="12">
                  <c:v>53043925.52355428</c:v>
                </c:pt>
                <c:pt idx="13">
                  <c:v>53788474.953566834</c:v>
                </c:pt>
                <c:pt idx="14">
                  <c:v>54559923.177462928</c:v>
                </c:pt>
                <c:pt idx="15">
                  <c:v>55293217.737020403</c:v>
                </c:pt>
                <c:pt idx="16">
                  <c:v>48291108.551487915</c:v>
                </c:pt>
                <c:pt idx="17">
                  <c:v>48380082.54465197</c:v>
                </c:pt>
                <c:pt idx="18">
                  <c:v>49123300.375979632</c:v>
                </c:pt>
                <c:pt idx="19">
                  <c:v>49864852.153565414</c:v>
                </c:pt>
                <c:pt idx="20">
                  <c:v>50640421.381114259</c:v>
                </c:pt>
                <c:pt idx="21">
                  <c:v>51427971.885959521</c:v>
                </c:pt>
                <c:pt idx="22">
                  <c:v>52197599.834117591</c:v>
                </c:pt>
                <c:pt idx="23">
                  <c:v>52975783.405809715</c:v>
                </c:pt>
                <c:pt idx="24">
                  <c:v>25078977.149069995</c:v>
                </c:pt>
                <c:pt idx="25">
                  <c:v>25444510.295823149</c:v>
                </c:pt>
                <c:pt idx="26">
                  <c:v>25766150.542806655</c:v>
                </c:pt>
                <c:pt idx="27">
                  <c:v>26102876.649941355</c:v>
                </c:pt>
                <c:pt idx="28">
                  <c:v>26493816.607491005</c:v>
                </c:pt>
                <c:pt idx="29">
                  <c:v>26887415.752308734</c:v>
                </c:pt>
                <c:pt idx="30">
                  <c:v>27334394.476113021</c:v>
                </c:pt>
                <c:pt idx="31">
                  <c:v>27781617.39914684</c:v>
                </c:pt>
                <c:pt idx="32">
                  <c:v>28239836.029663458</c:v>
                </c:pt>
                <c:pt idx="33">
                  <c:v>28701181.317915414</c:v>
                </c:pt>
                <c:pt idx="34">
                  <c:v>29170406.312148727</c:v>
                </c:pt>
                <c:pt idx="35">
                  <c:v>29646718.414062861</c:v>
                </c:pt>
                <c:pt idx="36">
                  <c:v>30130688.705140553</c:v>
                </c:pt>
                <c:pt idx="37">
                  <c:v>31118452.373526301</c:v>
                </c:pt>
                <c:pt idx="38">
                  <c:v>31621900.556585722</c:v>
                </c:pt>
                <c:pt idx="39">
                  <c:v>32137623.205033928</c:v>
                </c:pt>
                <c:pt idx="40">
                  <c:v>32653031.80719088</c:v>
                </c:pt>
                <c:pt idx="41">
                  <c:v>33176611.726007182</c:v>
                </c:pt>
                <c:pt idx="42">
                  <c:v>33704591.213046804</c:v>
                </c:pt>
                <c:pt idx="43">
                  <c:v>34244844.478341863</c:v>
                </c:pt>
                <c:pt idx="44">
                  <c:v>34789114.198195197</c:v>
                </c:pt>
                <c:pt idx="45">
                  <c:v>35337884.721737139</c:v>
                </c:pt>
                <c:pt idx="46">
                  <c:v>35899363.530923769</c:v>
                </c:pt>
                <c:pt idx="47">
                  <c:v>36464939.478139915</c:v>
                </c:pt>
                <c:pt idx="48">
                  <c:v>37044157.336246938</c:v>
                </c:pt>
                <c:pt idx="49">
                  <c:v>27805998.409065664</c:v>
                </c:pt>
                <c:pt idx="50">
                  <c:v>28192507.390568584</c:v>
                </c:pt>
                <c:pt idx="51">
                  <c:v>28584427.497812547</c:v>
                </c:pt>
                <c:pt idx="52">
                  <c:v>28981834.486557923</c:v>
                </c:pt>
                <c:pt idx="53">
                  <c:v>29384805.173145737</c:v>
                </c:pt>
                <c:pt idx="54">
                  <c:v>29793417.449345782</c:v>
                </c:pt>
                <c:pt idx="55">
                  <c:v>30207750.297412626</c:v>
                </c:pt>
                <c:pt idx="56">
                  <c:v>30627883.805352405</c:v>
                </c:pt>
                <c:pt idx="57">
                  <c:v>31053899.182403341</c:v>
                </c:pt>
                <c:pt idx="58">
                  <c:v>31485878.774732992</c:v>
                </c:pt>
                <c:pt idx="59">
                  <c:v>31923906.081355251</c:v>
                </c:pt>
                <c:pt idx="60">
                  <c:v>32368065.770270228</c:v>
                </c:pt>
                <c:pt idx="61">
                  <c:v>32818443.694830015</c:v>
                </c:pt>
                <c:pt idx="62">
                  <c:v>33275126.910333633</c:v>
                </c:pt>
                <c:pt idx="63">
                  <c:v>33738203.690854311</c:v>
                </c:pt>
                <c:pt idx="64">
                  <c:v>34207763.546302274</c:v>
                </c:pt>
                <c:pt idx="65">
                  <c:v>34683897.239726506</c:v>
                </c:pt>
                <c:pt idx="66">
                  <c:v>35166696.804858685</c:v>
                </c:pt>
                <c:pt idx="67">
                  <c:v>35656255.563902706</c:v>
                </c:pt>
                <c:pt idx="68">
                  <c:v>36152668.145573348</c:v>
                </c:pt>
                <c:pt idx="69">
                  <c:v>36656030.503387369</c:v>
                </c:pt>
                <c:pt idx="70">
                  <c:v>37166439.934210792</c:v>
                </c:pt>
                <c:pt idx="71">
                  <c:v>37683995.097065762</c:v>
                </c:pt>
                <c:pt idx="72">
                  <c:v>38208796.032200679</c:v>
                </c:pt>
                <c:pt idx="73">
                  <c:v>38740944.180427492</c:v>
                </c:pt>
                <c:pt idx="74">
                  <c:v>39280542.402729474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25E-4E29-8053-0501CC7C4BA7}"/>
            </c:ext>
          </c:extLst>
        </c:ser>
        <c:ser>
          <c:idx val="1"/>
          <c:order val="1"/>
          <c:tx>
            <c:v>Benefícios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(V!$G$5:$G$41,V!$G$43:$G$80)</c:f>
              <c:numCache>
                <c:formatCode>#,##0.00</c:formatCode>
                <c:ptCount val="75"/>
                <c:pt idx="0">
                  <c:v>25327094.870000001</c:v>
                </c:pt>
                <c:pt idx="1">
                  <c:v>23833090.901687767</c:v>
                </c:pt>
                <c:pt idx="2">
                  <c:v>24769425.03852132</c:v>
                </c:pt>
                <c:pt idx="3">
                  <c:v>25549933.820277788</c:v>
                </c:pt>
                <c:pt idx="4">
                  <c:v>25987732.790529966</c:v>
                </c:pt>
                <c:pt idx="5">
                  <c:v>26794465.910524622</c:v>
                </c:pt>
                <c:pt idx="6">
                  <c:v>27859560.189467479</c:v>
                </c:pt>
                <c:pt idx="7">
                  <c:v>28731774.862411015</c:v>
                </c:pt>
                <c:pt idx="8">
                  <c:v>29816283.056878239</c:v>
                </c:pt>
                <c:pt idx="9">
                  <c:v>30812116.820820063</c:v>
                </c:pt>
                <c:pt idx="10">
                  <c:v>33002996.903396238</c:v>
                </c:pt>
                <c:pt idx="11">
                  <c:v>35617339.067887194</c:v>
                </c:pt>
                <c:pt idx="12">
                  <c:v>37698748.242985696</c:v>
                </c:pt>
                <c:pt idx="13">
                  <c:v>39449496.922455363</c:v>
                </c:pt>
                <c:pt idx="14">
                  <c:v>41389507.10207133</c:v>
                </c:pt>
                <c:pt idx="15">
                  <c:v>42867138.029470161</c:v>
                </c:pt>
                <c:pt idx="16">
                  <c:v>44438747.100614928</c:v>
                </c:pt>
                <c:pt idx="17">
                  <c:v>45768908.411695778</c:v>
                </c:pt>
                <c:pt idx="18">
                  <c:v>47096389.848724931</c:v>
                </c:pt>
                <c:pt idx="19">
                  <c:v>48321744.992067657</c:v>
                </c:pt>
                <c:pt idx="20">
                  <c:v>49800612.358185947</c:v>
                </c:pt>
                <c:pt idx="21">
                  <c:v>51311416.948537096</c:v>
                </c:pt>
                <c:pt idx="22">
                  <c:v>52553890.165602863</c:v>
                </c:pt>
                <c:pt idx="23">
                  <c:v>53791566.330306113</c:v>
                </c:pt>
                <c:pt idx="24">
                  <c:v>56478652.962559603</c:v>
                </c:pt>
                <c:pt idx="25">
                  <c:v>57441378.732937187</c:v>
                </c:pt>
                <c:pt idx="26">
                  <c:v>57927479.025858127</c:v>
                </c:pt>
                <c:pt idx="27">
                  <c:v>58526213.68981421</c:v>
                </c:pt>
                <c:pt idx="28">
                  <c:v>59628327.488216259</c:v>
                </c:pt>
                <c:pt idx="29">
                  <c:v>60717731.158419825</c:v>
                </c:pt>
                <c:pt idx="30">
                  <c:v>62301078.389597379</c:v>
                </c:pt>
                <c:pt idx="31">
                  <c:v>63846457.452974103</c:v>
                </c:pt>
                <c:pt idx="32">
                  <c:v>65460817.688841313</c:v>
                </c:pt>
                <c:pt idx="33">
                  <c:v>67064894.937091723</c:v>
                </c:pt>
                <c:pt idx="34">
                  <c:v>68705637.986275986</c:v>
                </c:pt>
                <c:pt idx="35">
                  <c:v>70374531.015764356</c:v>
                </c:pt>
                <c:pt idx="36">
                  <c:v>72076686.74503313</c:v>
                </c:pt>
                <c:pt idx="37">
                  <c:v>75546837.125003487</c:v>
                </c:pt>
                <c:pt idx="38">
                  <c:v>77310141.305294082</c:v>
                </c:pt>
                <c:pt idx="39">
                  <c:v>79150393.652368203</c:v>
                </c:pt>
                <c:pt idx="40">
                  <c:v>80941067.898606136</c:v>
                </c:pt>
                <c:pt idx="41">
                  <c:v>82766367.546582848</c:v>
                </c:pt>
                <c:pt idx="42">
                  <c:v>84587915.883230239</c:v>
                </c:pt>
                <c:pt idx="43">
                  <c:v>86483786.550959498</c:v>
                </c:pt>
                <c:pt idx="44">
                  <c:v>88370728.496478409</c:v>
                </c:pt>
                <c:pt idx="45">
                  <c:v>90252897.905341148</c:v>
                </c:pt>
                <c:pt idx="46">
                  <c:v>92211672.669079006</c:v>
                </c:pt>
                <c:pt idx="47">
                  <c:v>94160234.62651816</c:v>
                </c:pt>
                <c:pt idx="48">
                  <c:v>96193314.927660063</c:v>
                </c:pt>
                <c:pt idx="49">
                  <c:v>98216161.525155216</c:v>
                </c:pt>
                <c:pt idx="50">
                  <c:v>100183824.70335425</c:v>
                </c:pt>
                <c:pt idx="51">
                  <c:v>102281602.88646428</c:v>
                </c:pt>
                <c:pt idx="52">
                  <c:v>104367703.92011334</c:v>
                </c:pt>
                <c:pt idx="53">
                  <c:v>106395239.72538075</c:v>
                </c:pt>
                <c:pt idx="54">
                  <c:v>108557376.33046962</c:v>
                </c:pt>
                <c:pt idx="55">
                  <c:v>110659537.42413108</c:v>
                </c:pt>
                <c:pt idx="56">
                  <c:v>112846656.11506526</c:v>
                </c:pt>
                <c:pt idx="57">
                  <c:v>114970852.9245576</c:v>
                </c:pt>
                <c:pt idx="58">
                  <c:v>117236315.84266634</c:v>
                </c:pt>
                <c:pt idx="59">
                  <c:v>119437316.20116405</c:v>
                </c:pt>
                <c:pt idx="60">
                  <c:v>121727049.78083603</c:v>
                </c:pt>
                <c:pt idx="61">
                  <c:v>124057486.18676342</c:v>
                </c:pt>
                <c:pt idx="62">
                  <c:v>126377820.62607335</c:v>
                </c:pt>
                <c:pt idx="63">
                  <c:v>128791025.78619687</c:v>
                </c:pt>
                <c:pt idx="64">
                  <c:v>131134084.69800049</c:v>
                </c:pt>
                <c:pt idx="65">
                  <c:v>133632033.40140064</c:v>
                </c:pt>
                <c:pt idx="66">
                  <c:v>136112532.39287394</c:v>
                </c:pt>
                <c:pt idx="67">
                  <c:v>138581090.74093798</c:v>
                </c:pt>
                <c:pt idx="68">
                  <c:v>141148066.24133539</c:v>
                </c:pt>
                <c:pt idx="69">
                  <c:v>143759755.16195866</c:v>
                </c:pt>
                <c:pt idx="70">
                  <c:v>146359352.48912862</c:v>
                </c:pt>
                <c:pt idx="71">
                  <c:v>148995790.33404756</c:v>
                </c:pt>
                <c:pt idx="72">
                  <c:v>151744418.7500194</c:v>
                </c:pt>
                <c:pt idx="73">
                  <c:v>154472810.04782712</c:v>
                </c:pt>
                <c:pt idx="74">
                  <c:v>157187009.20010099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25E-4E29-8053-0501CC7C4BA7}"/>
            </c:ext>
          </c:extLst>
        </c:ser>
        <c:ser>
          <c:idx val="2"/>
          <c:order val="2"/>
          <c:tx>
            <c:v>Aplicação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Ref>
              <c:f>(V!$H$5:$H$41,V!$H$43:$H$80)</c:f>
              <c:numCache>
                <c:formatCode>#,##0.00</c:formatCode>
                <c:ptCount val="75"/>
                <c:pt idx="0">
                  <c:v>2887569.46</c:v>
                </c:pt>
                <c:pt idx="1">
                  <c:v>1579105.4519999998</c:v>
                </c:pt>
                <c:pt idx="2">
                  <c:v>3174664.6766350875</c:v>
                </c:pt>
                <c:pt idx="3">
                  <c:v>4667254.7884877706</c:v>
                </c:pt>
                <c:pt idx="4">
                  <c:v>6236986.3325400138</c:v>
                </c:pt>
                <c:pt idx="5">
                  <c:v>7907410.3935408639</c:v>
                </c:pt>
                <c:pt idx="6">
                  <c:v>9665068.175182933</c:v>
                </c:pt>
                <c:pt idx="7">
                  <c:v>11501670.204237942</c:v>
                </c:pt>
                <c:pt idx="8">
                  <c:v>13432802.632476715</c:v>
                </c:pt>
                <c:pt idx="9">
                  <c:v>15453113.507864911</c:v>
                </c:pt>
                <c:pt idx="10">
                  <c:v>17573188.191695258</c:v>
                </c:pt>
                <c:pt idx="11">
                  <c:v>19734932.493776429</c:v>
                </c:pt>
                <c:pt idx="12">
                  <c:v>21918438.456043597</c:v>
                </c:pt>
                <c:pt idx="13">
                  <c:v>24154255.400240328</c:v>
                </c:pt>
                <c:pt idx="14">
                  <c:v>26463849.406121433</c:v>
                </c:pt>
                <c:pt idx="15">
                  <c:v>28841905.335012216</c:v>
                </c:pt>
                <c:pt idx="16">
                  <c:v>31317984.43756596</c:v>
                </c:pt>
                <c:pt idx="17">
                  <c:v>33428205.1908723</c:v>
                </c:pt>
                <c:pt idx="18">
                  <c:v>35590567.950302005</c:v>
                </c:pt>
                <c:pt idx="19">
                  <c:v>37847616.65895541</c:v>
                </c:pt>
                <c:pt idx="20">
                  <c:v>40211060.088182598</c:v>
                </c:pt>
                <c:pt idx="21">
                  <c:v>42674112.234849259</c:v>
                </c:pt>
                <c:pt idx="22">
                  <c:v>45241552.26518555</c:v>
                </c:pt>
                <c:pt idx="23">
                  <c:v>47934667.981207564</c:v>
                </c:pt>
                <c:pt idx="24">
                  <c:v>50761801.084610239</c:v>
                </c:pt>
                <c:pt idx="25">
                  <c:v>51923528.600877479</c:v>
                </c:pt>
                <c:pt idx="26">
                  <c:v>53119128.210703284</c:v>
                </c:pt>
                <c:pt idx="27">
                  <c:v>54376596.19436238</c:v>
                </c:pt>
                <c:pt idx="28">
                  <c:v>55693791.743631758</c:v>
                </c:pt>
                <c:pt idx="29">
                  <c:v>57047348.595406145</c:v>
                </c:pt>
                <c:pt idx="30">
                  <c:v>58440370.586763844</c:v>
                </c:pt>
                <c:pt idx="31">
                  <c:v>59848791.787160613</c:v>
                </c:pt>
                <c:pt idx="32">
                  <c:v>61275828.891160607</c:v>
                </c:pt>
                <c:pt idx="33">
                  <c:v>62719119.725079574</c:v>
                </c:pt>
                <c:pt idx="34">
                  <c:v>64180444.091433771</c:v>
                </c:pt>
                <c:pt idx="35">
                  <c:v>65659156.836472176</c:v>
                </c:pt>
                <c:pt idx="36">
                  <c:v>67155037.490558416</c:v>
                </c:pt>
                <c:pt idx="37">
                  <c:v>70198155.593637362</c:v>
                </c:pt>
                <c:pt idx="38">
                  <c:v>71744341.844166979</c:v>
                </c:pt>
                <c:pt idx="39">
                  <c:v>73307707.909894511</c:v>
                </c:pt>
                <c:pt idx="40">
                  <c:v>74885404.157648116</c:v>
                </c:pt>
                <c:pt idx="41">
                  <c:v>76481246.24162209</c:v>
                </c:pt>
                <c:pt idx="42">
                  <c:v>78094735.666884869</c:v>
                </c:pt>
                <c:pt idx="43">
                  <c:v>79727420.326686963</c:v>
                </c:pt>
                <c:pt idx="44">
                  <c:v>81376729.021931097</c:v>
                </c:pt>
                <c:pt idx="45">
                  <c:v>83044435.905349985</c:v>
                </c:pt>
                <c:pt idx="46">
                  <c:v>84732201.268654749</c:v>
                </c:pt>
                <c:pt idx="47">
                  <c:v>86437394.796484724</c:v>
                </c:pt>
                <c:pt idx="48">
                  <c:v>88161920.775371104</c:v>
                </c:pt>
                <c:pt idx="49">
                  <c:v>89902686.566408589</c:v>
                </c:pt>
                <c:pt idx="50">
                  <c:v>91072237.973427728</c:v>
                </c:pt>
                <c:pt idx="51">
                  <c:v>92217093.213066235</c:v>
                </c:pt>
                <c:pt idx="52">
                  <c:v>93328288.282531112</c:v>
                </c:pt>
                <c:pt idx="53">
                  <c:v>94404833.413469642</c:v>
                </c:pt>
                <c:pt idx="54">
                  <c:v>95448497.345143735</c:v>
                </c:pt>
                <c:pt idx="55">
                  <c:v>96449569.652984932</c:v>
                </c:pt>
                <c:pt idx="56">
                  <c:v>97409436.604560912</c:v>
                </c:pt>
                <c:pt idx="57">
                  <c:v>98320876.462251782</c:v>
                </c:pt>
                <c:pt idx="58">
                  <c:v>99185111.825457647</c:v>
                </c:pt>
                <c:pt idx="59">
                  <c:v>99991192.310909092</c:v>
                </c:pt>
                <c:pt idx="60">
                  <c:v>100739859.24237512</c:v>
                </c:pt>
                <c:pt idx="61">
                  <c:v>101422711.75628369</c:v>
                </c:pt>
                <c:pt idx="62">
                  <c:v>102033731.91214469</c:v>
                </c:pt>
                <c:pt idx="63">
                  <c:v>102569594.20392899</c:v>
                </c:pt>
                <c:pt idx="64">
                  <c:v>103020600.53044416</c:v>
                </c:pt>
                <c:pt idx="65">
                  <c:v>103386257.29316893</c:v>
                </c:pt>
                <c:pt idx="66">
                  <c:v>103652544.56105863</c:v>
                </c:pt>
                <c:pt idx="67">
                  <c:v>103814947.09944122</c:v>
                </c:pt>
                <c:pt idx="68">
                  <c:v>103868353.81478557</c:v>
                </c:pt>
                <c:pt idx="69">
                  <c:v>103800731.15792699</c:v>
                </c:pt>
                <c:pt idx="70">
                  <c:v>103602551.54788834</c:v>
                </c:pt>
                <c:pt idx="71">
                  <c:v>103267129.88746656</c:v>
                </c:pt>
                <c:pt idx="72">
                  <c:v>94219079.13595435</c:v>
                </c:pt>
                <c:pt idx="73">
                  <c:v>93156669.238951802</c:v>
                </c:pt>
                <c:pt idx="74">
                  <c:v>91915033.424387187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25E-4E29-8053-0501CC7C4BA7}"/>
            </c:ext>
          </c:extLst>
        </c:ser>
        <c:ser>
          <c:idx val="3"/>
          <c:order val="3"/>
          <c:tx>
            <c:v>Saldo</c:v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none"/>
          </c:marker>
          <c:val>
            <c:numRef>
              <c:f>(V!$I$5:$I$41,V!$I$43:$I$80)</c:f>
              <c:numCache>
                <c:formatCode>#,##0.00</c:formatCode>
                <c:ptCount val="75"/>
                <c:pt idx="0">
                  <c:v>26318424.199999999</c:v>
                </c:pt>
                <c:pt idx="1">
                  <c:v>52911077.943918124</c:v>
                </c:pt>
                <c:pt idx="2">
                  <c:v>77787579.808129519</c:v>
                </c:pt>
                <c:pt idx="3">
                  <c:v>103949772.20900023</c:v>
                </c:pt>
                <c:pt idx="4">
                  <c:v>131790173.22568107</c:v>
                </c:pt>
                <c:pt idx="5">
                  <c:v>161084469.58638221</c:v>
                </c:pt>
                <c:pt idx="6">
                  <c:v>191694503.40396571</c:v>
                </c:pt>
                <c:pt idx="7">
                  <c:v>223880043.87461194</c:v>
                </c:pt>
                <c:pt idx="8">
                  <c:v>257551891.79774854</c:v>
                </c:pt>
                <c:pt idx="9">
                  <c:v>292886469.86158764</c:v>
                </c:pt>
                <c:pt idx="10">
                  <c:v>328915541.56294048</c:v>
                </c:pt>
                <c:pt idx="11">
                  <c:v>365307307.60072666</c:v>
                </c:pt>
                <c:pt idx="12">
                  <c:v>402570923.33733881</c:v>
                </c:pt>
                <c:pt idx="13">
                  <c:v>441064156.76869059</c:v>
                </c:pt>
                <c:pt idx="14">
                  <c:v>480698422.25020361</c:v>
                </c:pt>
                <c:pt idx="15">
                  <c:v>521966407.29276603</c:v>
                </c:pt>
                <c:pt idx="16">
                  <c:v>557136753.18120503</c:v>
                </c:pt>
                <c:pt idx="17">
                  <c:v>593176132.50503349</c:v>
                </c:pt>
                <c:pt idx="18">
                  <c:v>630793610.9825902</c:v>
                </c:pt>
                <c:pt idx="19">
                  <c:v>670184334.80304337</c:v>
                </c:pt>
                <c:pt idx="20">
                  <c:v>711235203.91415429</c:v>
                </c:pt>
                <c:pt idx="21">
                  <c:v>754025871.0864259</c:v>
                </c:pt>
                <c:pt idx="22">
                  <c:v>798911133.0201261</c:v>
                </c:pt>
                <c:pt idx="23">
                  <c:v>846030018.0768373</c:v>
                </c:pt>
                <c:pt idx="24">
                  <c:v>865392143.34795797</c:v>
                </c:pt>
                <c:pt idx="25">
                  <c:v>885318803.51172137</c:v>
                </c:pt>
                <c:pt idx="26">
                  <c:v>906276603.23937309</c:v>
                </c:pt>
                <c:pt idx="27">
                  <c:v>928229862.39386261</c:v>
                </c:pt>
                <c:pt idx="28">
                  <c:v>950789143.25676906</c:v>
                </c:pt>
                <c:pt idx="29">
                  <c:v>974006176.44606411</c:v>
                </c:pt>
                <c:pt idx="30">
                  <c:v>997479863.11934352</c:v>
                </c:pt>
                <c:pt idx="31">
                  <c:v>1021263814.8526769</c:v>
                </c:pt>
                <c:pt idx="32">
                  <c:v>1045318662.0846596</c:v>
                </c:pt>
                <c:pt idx="33">
                  <c:v>1069674068.1905628</c:v>
                </c:pt>
                <c:pt idx="34">
                  <c:v>1094319280.6078696</c:v>
                </c:pt>
                <c:pt idx="35">
                  <c:v>1119250624.8426404</c:v>
                </c:pt>
                <c:pt idx="36">
                  <c:v>1144459664.2933064</c:v>
                </c:pt>
                <c:pt idx="37">
                  <c:v>1195739030.7361164</c:v>
                </c:pt>
                <c:pt idx="38">
                  <c:v>1221795131.8315752</c:v>
                </c:pt>
                <c:pt idx="39">
                  <c:v>1248090069.2941353</c:v>
                </c:pt>
                <c:pt idx="40">
                  <c:v>1274687437.3603683</c:v>
                </c:pt>
                <c:pt idx="41">
                  <c:v>1301578927.7814145</c:v>
                </c:pt>
                <c:pt idx="42">
                  <c:v>1328790338.778116</c:v>
                </c:pt>
                <c:pt idx="43">
                  <c:v>1356278817.0321851</c:v>
                </c:pt>
                <c:pt idx="44">
                  <c:v>1384073931.7558331</c:v>
                </c:pt>
                <c:pt idx="45">
                  <c:v>1412203354.4775791</c:v>
                </c:pt>
                <c:pt idx="46">
                  <c:v>1440623246.6080787</c:v>
                </c:pt>
                <c:pt idx="47">
                  <c:v>1469365346.2561851</c:v>
                </c:pt>
                <c:pt idx="48">
                  <c:v>1498378109.4401431</c:v>
                </c:pt>
                <c:pt idx="49">
                  <c:v>1517870632.8904622</c:v>
                </c:pt>
                <c:pt idx="50">
                  <c:v>1536951553.5511041</c:v>
                </c:pt>
                <c:pt idx="51">
                  <c:v>1555471471.3755186</c:v>
                </c:pt>
                <c:pt idx="52">
                  <c:v>1573413890.2244942</c:v>
                </c:pt>
                <c:pt idx="53">
                  <c:v>1590808289.0857289</c:v>
                </c:pt>
                <c:pt idx="54">
                  <c:v>1607492827.5497489</c:v>
                </c:pt>
                <c:pt idx="55">
                  <c:v>1623490610.0760152</c:v>
                </c:pt>
                <c:pt idx="56">
                  <c:v>1638681274.3708632</c:v>
                </c:pt>
                <c:pt idx="57">
                  <c:v>1653085197.0909607</c:v>
                </c:pt>
                <c:pt idx="58">
                  <c:v>1666519871.848485</c:v>
                </c:pt>
                <c:pt idx="59">
                  <c:v>1678997654.0395854</c:v>
                </c:pt>
                <c:pt idx="60">
                  <c:v>1690378529.2713947</c:v>
                </c:pt>
                <c:pt idx="61">
                  <c:v>1700562198.5357449</c:v>
                </c:pt>
                <c:pt idx="62">
                  <c:v>1709493236.7321498</c:v>
                </c:pt>
                <c:pt idx="63">
                  <c:v>1717010008.8407362</c:v>
                </c:pt>
                <c:pt idx="64">
                  <c:v>1723104288.2194822</c:v>
                </c:pt>
                <c:pt idx="65">
                  <c:v>1727542409.3509772</c:v>
                </c:pt>
                <c:pt idx="66">
                  <c:v>1730249118.3240204</c:v>
                </c:pt>
                <c:pt idx="67">
                  <c:v>1731139230.2464263</c:v>
                </c:pt>
                <c:pt idx="68">
                  <c:v>1730012185.9654498</c:v>
                </c:pt>
                <c:pt idx="69">
                  <c:v>1726709192.4648056</c:v>
                </c:pt>
                <c:pt idx="70">
                  <c:v>1721118831.4577761</c:v>
                </c:pt>
                <c:pt idx="71">
                  <c:v>1713074166.1082609</c:v>
                </c:pt>
                <c:pt idx="72">
                  <c:v>1693757622.5263965</c:v>
                </c:pt>
                <c:pt idx="73">
                  <c:v>1671182425.8979487</c:v>
                </c:pt>
                <c:pt idx="74">
                  <c:v>1645190992.5249646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25E-4E29-8053-0501CC7C4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7552632"/>
        <c:axId val="1007548712"/>
      </c:lineChart>
      <c:catAx>
        <c:axId val="100755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8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Anos</a:t>
                </a:r>
              </a:p>
            </c:rich>
          </c:tx>
          <c:layout>
            <c:manualLayout>
              <c:xMode val="edge"/>
              <c:yMode val="edge"/>
              <c:x val="0.4090912169703127"/>
              <c:y val="0.92000104986876641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t-BR"/>
          </a:p>
        </c:txPr>
        <c:crossAx val="100754871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007548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8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R$</a:t>
                </a:r>
              </a:p>
            </c:rich>
          </c:tx>
          <c:layout>
            <c:manualLayout>
              <c:xMode val="edge"/>
              <c:yMode val="edge"/>
              <c:x val="1.6617790811339201E-2"/>
              <c:y val="0.537500787401574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t-BR"/>
          </a:p>
        </c:txPr>
        <c:crossAx val="1007552632"/>
        <c:crosses val="autoZero"/>
        <c:crossBetween val="between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040139777249244"/>
          <c:y val="0.43250052493439095"/>
          <c:w val="0.14907151268848018"/>
          <c:h val="0.28250026246719168"/>
        </c:manualLayout>
      </c:layout>
      <c:overlay val="0"/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19050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" l="0.78740157480314954" r="0.78740157480314954" t="0" header="0" footer="0"/>
    <c:pageSetup paperSize="9" orientation="landscape" horizontalDpi="300" verticalDpi="3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3</xdr:row>
          <xdr:rowOff>266700</xdr:rowOff>
        </xdr:from>
        <xdr:to>
          <xdr:col>1</xdr:col>
          <xdr:colOff>676275</xdr:colOff>
          <xdr:row>4</xdr:row>
          <xdr:rowOff>161925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9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3</xdr:row>
          <xdr:rowOff>257175</xdr:rowOff>
        </xdr:from>
        <xdr:to>
          <xdr:col>2</xdr:col>
          <xdr:colOff>676275</xdr:colOff>
          <xdr:row>4</xdr:row>
          <xdr:rowOff>152400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9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3</xdr:row>
          <xdr:rowOff>295275</xdr:rowOff>
        </xdr:from>
        <xdr:to>
          <xdr:col>3</xdr:col>
          <xdr:colOff>485775</xdr:colOff>
          <xdr:row>4</xdr:row>
          <xdr:rowOff>152400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="" xmlns:a16="http://schemas.microsoft.com/office/drawing/2014/main" id="{00000000-0008-0000-09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3</xdr:row>
          <xdr:rowOff>266700</xdr:rowOff>
        </xdr:from>
        <xdr:to>
          <xdr:col>1</xdr:col>
          <xdr:colOff>676275</xdr:colOff>
          <xdr:row>4</xdr:row>
          <xdr:rowOff>161925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="" xmlns:a16="http://schemas.microsoft.com/office/drawing/2014/main" id="{00000000-0008-0000-09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3</xdr:row>
          <xdr:rowOff>257175</xdr:rowOff>
        </xdr:from>
        <xdr:to>
          <xdr:col>2</xdr:col>
          <xdr:colOff>676275</xdr:colOff>
          <xdr:row>4</xdr:row>
          <xdr:rowOff>152400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="" xmlns:a16="http://schemas.microsoft.com/office/drawing/2014/main" id="{00000000-0008-0000-09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333375</xdr:colOff>
          <xdr:row>3</xdr:row>
          <xdr:rowOff>295275</xdr:rowOff>
        </xdr:from>
        <xdr:to>
          <xdr:col>3</xdr:col>
          <xdr:colOff>485775</xdr:colOff>
          <xdr:row>4</xdr:row>
          <xdr:rowOff>152400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="" xmlns:a16="http://schemas.microsoft.com/office/drawing/2014/main" id="{00000000-0008-0000-09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6</xdr:row>
      <xdr:rowOff>19049</xdr:rowOff>
    </xdr:from>
    <xdr:to>
      <xdr:col>5</xdr:col>
      <xdr:colOff>1047750</xdr:colOff>
      <xdr:row>22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7</xdr:row>
      <xdr:rowOff>76200</xdr:rowOff>
    </xdr:from>
    <xdr:to>
      <xdr:col>3</xdr:col>
      <xdr:colOff>419100</xdr:colOff>
      <xdr:row>8</xdr:row>
      <xdr:rowOff>9525</xdr:rowOff>
    </xdr:to>
    <xdr:sp macro="" textlink="">
      <xdr:nvSpPr>
        <xdr:cNvPr id="2" name="WordArt 2"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09800" y="1676400"/>
          <a:ext cx="1219200" cy="1619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pt-BR" sz="800" kern="10" spc="0">
              <a:ln w="9525">
                <a:noFill/>
                <a:round/>
                <a:headEnd/>
                <a:tailEnd/>
              </a:ln>
              <a:solidFill>
                <a:srgbClr val="000000"/>
              </a:solidFill>
              <a:effectLst/>
              <a:latin typeface="Verdana"/>
              <a:ea typeface="Verdana"/>
              <a:cs typeface="Verdana"/>
            </a:rPr>
            <a:t>(    -    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10</xdr:col>
      <xdr:colOff>447675</xdr:colOff>
      <xdr:row>23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NTANA%20DO%20LIVRAMENTO%20CA%20IBGE-2015(PS)-TMP-TFLEX%20III-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ANTANA%20DO%20LIVRAMENTO%20CA%20IBGE-2015(PS)-PAR-TFLEX%20III%20-%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UC"/>
      <sheetName val="RESUMO IEN"/>
      <sheetName val="ATIVOS"/>
      <sheetName val="APOSENTADOS"/>
      <sheetName val="PENSIONISTAS"/>
      <sheetName val="TAB (M)"/>
      <sheetName val="TAB (F)"/>
      <sheetName val="QHx+t"/>
      <sheetName val="EXONERADOS - CF"/>
      <sheetName val="I"/>
      <sheetName val="II"/>
      <sheetName val="III"/>
      <sheetName val="IV"/>
      <sheetName val="V"/>
      <sheetName val="VI"/>
      <sheetName val="VII"/>
      <sheetName val="Gráf."/>
      <sheetName val="PP"/>
      <sheetName val="BBen-Estat"/>
      <sheetName val="DRAA &amp; TABELAS"/>
    </sheetNames>
    <sheetDataSet>
      <sheetData sheetId="0"/>
      <sheetData sheetId="1"/>
      <sheetData sheetId="2">
        <row r="2">
          <cell r="QN2" t="str">
            <v>CAPITALIZAÇÃO TOTAL</v>
          </cell>
        </row>
        <row r="3">
          <cell r="QN3" t="str">
            <v>PENSÃO RCC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UC"/>
      <sheetName val="RESUMO IEN"/>
      <sheetName val="ATIVOS"/>
      <sheetName val="APOSENTADOS"/>
      <sheetName val="PENSIONISTAS"/>
      <sheetName val="TAB (M)"/>
      <sheetName val="TAB (F)"/>
      <sheetName val="QHx+t"/>
      <sheetName val="EXONERADOS - CF"/>
      <sheetName val="I"/>
      <sheetName val="II"/>
      <sheetName val="III"/>
      <sheetName val="IV"/>
      <sheetName val="V"/>
      <sheetName val="VI"/>
      <sheetName val="VII"/>
      <sheetName val="VIII"/>
      <sheetName val="Gráf."/>
      <sheetName val="PP"/>
      <sheetName val="BBen-Estat"/>
      <sheetName val="DRAA &amp; TABELAS"/>
    </sheetNames>
    <sheetDataSet>
      <sheetData sheetId="0"/>
      <sheetData sheetId="1">
        <row r="6">
          <cell r="M6">
            <v>276</v>
          </cell>
        </row>
        <row r="36">
          <cell r="D36">
            <v>262734234.17200094</v>
          </cell>
        </row>
        <row r="46">
          <cell r="D46">
            <v>261239091.43517381</v>
          </cell>
        </row>
        <row r="51">
          <cell r="D51">
            <v>210687279.34</v>
          </cell>
        </row>
        <row r="52">
          <cell r="I52">
            <v>0.29430000000000001</v>
          </cell>
          <cell r="J52">
            <v>0.41689999999999999</v>
          </cell>
        </row>
        <row r="78">
          <cell r="X78">
            <v>8.1941999999999959E-2</v>
          </cell>
        </row>
        <row r="81">
          <cell r="O81">
            <v>0.115938</v>
          </cell>
        </row>
      </sheetData>
      <sheetData sheetId="2">
        <row r="2">
          <cell r="QN2" t="str">
            <v>CAPITALIZAÇÃO TOTAL</v>
          </cell>
        </row>
        <row r="3">
          <cell r="QN3" t="str">
            <v>PENSÃO RCC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12">
          <cell r="G12">
            <v>1395</v>
          </cell>
        </row>
        <row r="13">
          <cell r="G13">
            <v>633</v>
          </cell>
        </row>
        <row r="14">
          <cell r="G14">
            <v>297</v>
          </cell>
        </row>
      </sheetData>
      <sheetData sheetId="11"/>
      <sheetData sheetId="12">
        <row r="1">
          <cell r="E1" t="str">
            <v>RESERVA MATEMÁTICA</v>
          </cell>
          <cell r="F1" t="str">
            <v>PATRIMÔNIO LÍQUIDO</v>
          </cell>
          <cell r="H1" t="str">
            <v>DÉFICIT</v>
          </cell>
        </row>
        <row r="2">
          <cell r="B2">
            <v>2016</v>
          </cell>
          <cell r="E2">
            <v>426408413.87</v>
          </cell>
          <cell r="F2">
            <v>55370787.490000002</v>
          </cell>
          <cell r="H2">
            <v>371037626.38</v>
          </cell>
        </row>
        <row r="3">
          <cell r="B3">
            <v>2018</v>
          </cell>
          <cell r="E3">
            <v>523973325.60717475</v>
          </cell>
          <cell r="F3">
            <v>210687279.34</v>
          </cell>
          <cell r="H3">
            <v>313286046.26717472</v>
          </cell>
        </row>
      </sheetData>
      <sheetData sheetId="13">
        <row r="5">
          <cell r="B5">
            <v>0.61745924549959286</v>
          </cell>
        </row>
        <row r="6">
          <cell r="P6">
            <v>1.8800000000000004E-2</v>
          </cell>
          <cell r="R6">
            <v>0.02</v>
          </cell>
        </row>
        <row r="10">
          <cell r="D10">
            <v>2018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6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5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17"/>
  <sheetViews>
    <sheetView showGridLines="0" view="pageBreakPreview" workbookViewId="0">
      <selection activeCell="A4" sqref="A4"/>
    </sheetView>
  </sheetViews>
  <sheetFormatPr defaultRowHeight="8.25" x14ac:dyDescent="0.2"/>
  <cols>
    <col min="1" max="1" width="6.42578125" style="4" customWidth="1"/>
    <col min="2" max="2" width="14.7109375" style="22" customWidth="1"/>
    <col min="3" max="3" width="14.7109375" style="23" customWidth="1"/>
    <col min="4" max="4" width="14.7109375" style="4" customWidth="1"/>
    <col min="5" max="16384" width="9.140625" style="4"/>
  </cols>
  <sheetData>
    <row r="1" spans="1:4" ht="9.9499999999999993" customHeight="1" x14ac:dyDescent="0.2">
      <c r="A1" s="1"/>
      <c r="B1" s="2"/>
      <c r="C1" s="3"/>
      <c r="D1" s="1"/>
    </row>
    <row r="2" spans="1:4" ht="25.5" customHeight="1" x14ac:dyDescent="0.2">
      <c r="A2" s="194" t="s">
        <v>0</v>
      </c>
      <c r="B2" s="194"/>
      <c r="C2" s="194"/>
      <c r="D2" s="194"/>
    </row>
    <row r="3" spans="1:4" ht="9.9499999999999993" customHeight="1" thickBot="1" x14ac:dyDescent="0.25">
      <c r="A3" s="5"/>
      <c r="B3" s="6"/>
      <c r="C3" s="7"/>
      <c r="D3" s="5"/>
    </row>
    <row r="4" spans="1:4" s="10" customFormat="1" ht="32.1" customHeight="1" x14ac:dyDescent="0.2">
      <c r="A4" s="8"/>
      <c r="B4" s="9" t="s">
        <v>1</v>
      </c>
      <c r="C4" s="9" t="s">
        <v>2</v>
      </c>
      <c r="D4" s="9" t="s">
        <v>3</v>
      </c>
    </row>
    <row r="5" spans="1:4" s="10" customFormat="1" ht="14.1" customHeight="1" thickBot="1" x14ac:dyDescent="0.25">
      <c r="A5" s="11" t="s">
        <v>4</v>
      </c>
      <c r="B5" s="12"/>
      <c r="C5" s="12"/>
      <c r="D5" s="12"/>
    </row>
    <row r="6" spans="1:4" ht="10.5" customHeight="1" x14ac:dyDescent="0.2">
      <c r="A6" s="13">
        <v>0</v>
      </c>
      <c r="B6" s="14">
        <v>1.4933226423461893E-2</v>
      </c>
      <c r="C6" s="14">
        <v>1.2652295184575488E-2</v>
      </c>
      <c r="D6" s="15">
        <v>0</v>
      </c>
    </row>
    <row r="7" spans="1:4" ht="10.5" customHeight="1" x14ac:dyDescent="0.2">
      <c r="A7" s="16">
        <v>1</v>
      </c>
      <c r="B7" s="17">
        <v>9.7226054148305042E-4</v>
      </c>
      <c r="C7" s="17">
        <v>8.2126119448045127E-4</v>
      </c>
      <c r="D7" s="18">
        <v>0</v>
      </c>
    </row>
    <row r="8" spans="1:4" ht="10.5" customHeight="1" x14ac:dyDescent="0.2">
      <c r="A8" s="16">
        <v>2</v>
      </c>
      <c r="B8" s="17">
        <v>6.4145415114814843E-4</v>
      </c>
      <c r="C8" s="17">
        <v>5.1683844197530611E-4</v>
      </c>
      <c r="D8" s="18">
        <v>0</v>
      </c>
    </row>
    <row r="9" spans="1:4" ht="10.5" customHeight="1" x14ac:dyDescent="0.2">
      <c r="A9" s="16">
        <v>3</v>
      </c>
      <c r="B9" s="17">
        <v>4.9494433377845484E-4</v>
      </c>
      <c r="C9" s="17">
        <v>3.8716009455289703E-4</v>
      </c>
      <c r="D9" s="18">
        <v>0</v>
      </c>
    </row>
    <row r="10" spans="1:4" ht="10.5" customHeight="1" x14ac:dyDescent="0.2">
      <c r="A10" s="16">
        <v>4</v>
      </c>
      <c r="B10" s="17">
        <v>4.0982934037721687E-4</v>
      </c>
      <c r="C10" s="17">
        <v>3.1363470091560857E-4</v>
      </c>
      <c r="D10" s="18">
        <v>0</v>
      </c>
    </row>
    <row r="11" spans="1:4" ht="10.5" customHeight="1" x14ac:dyDescent="0.2">
      <c r="A11" s="16">
        <v>5</v>
      </c>
      <c r="B11" s="17">
        <v>3.5413214264292628E-4</v>
      </c>
      <c r="C11" s="17">
        <v>2.663093701142041E-4</v>
      </c>
      <c r="D11" s="18">
        <v>0</v>
      </c>
    </row>
    <row r="12" spans="1:4" ht="10.5" customHeight="1" x14ac:dyDescent="0.2">
      <c r="A12" s="16">
        <v>6</v>
      </c>
      <c r="B12" s="17">
        <v>3.1575737887142653E-4</v>
      </c>
      <c r="C12" s="17">
        <v>2.3398481284218884E-4</v>
      </c>
      <c r="D12" s="18">
        <v>0</v>
      </c>
    </row>
    <row r="13" spans="1:4" ht="10.5" customHeight="1" x14ac:dyDescent="0.2">
      <c r="A13" s="16">
        <v>7</v>
      </c>
      <c r="B13" s="17">
        <v>2.8946872084055139E-4</v>
      </c>
      <c r="C13" s="17">
        <v>2.1173002964609773E-4</v>
      </c>
      <c r="D13" s="18">
        <v>0</v>
      </c>
    </row>
    <row r="14" spans="1:4" ht="10.5" customHeight="1" x14ac:dyDescent="0.2">
      <c r="A14" s="16">
        <v>8</v>
      </c>
      <c r="B14" s="17">
        <v>2.7324812558921944E-4</v>
      </c>
      <c r="C14" s="17">
        <v>1.9739824393616637E-4</v>
      </c>
      <c r="D14" s="18">
        <v>0</v>
      </c>
    </row>
    <row r="15" spans="1:4" ht="10.5" customHeight="1" x14ac:dyDescent="0.2">
      <c r="A15" s="16">
        <v>9</v>
      </c>
      <c r="B15" s="17">
        <v>2.6715808086751676E-4</v>
      </c>
      <c r="C15" s="17">
        <v>1.9046351234298169E-4</v>
      </c>
      <c r="D15" s="18">
        <v>0</v>
      </c>
    </row>
    <row r="16" spans="1:4" ht="10.5" customHeight="1" x14ac:dyDescent="0.2">
      <c r="A16" s="16">
        <v>10</v>
      </c>
      <c r="B16" s="17">
        <v>2.7316838875095088E-4</v>
      </c>
      <c r="C16" s="17">
        <v>1.9168256701589738E-4</v>
      </c>
      <c r="D16" s="18">
        <v>0</v>
      </c>
    </row>
    <row r="17" spans="1:4" ht="10.5" customHeight="1" x14ac:dyDescent="0.2">
      <c r="A17" s="16">
        <v>11</v>
      </c>
      <c r="B17" s="17">
        <v>2.9556059510784538E-4</v>
      </c>
      <c r="C17" s="17">
        <v>2.0316807605583789E-4</v>
      </c>
      <c r="D17" s="18">
        <v>0</v>
      </c>
    </row>
    <row r="18" spans="1:4" ht="10.5" customHeight="1" x14ac:dyDescent="0.2">
      <c r="A18" s="16">
        <v>12</v>
      </c>
      <c r="B18" s="17">
        <v>3.4189158099531347E-4</v>
      </c>
      <c r="C18" s="17">
        <v>2.3893878210547672E-4</v>
      </c>
      <c r="D18" s="18">
        <v>0</v>
      </c>
    </row>
    <row r="19" spans="1:4" ht="10.5" customHeight="1" x14ac:dyDescent="0.2">
      <c r="A19" s="16">
        <v>13</v>
      </c>
      <c r="B19" s="17">
        <v>4.2469626799424687E-4</v>
      </c>
      <c r="C19" s="17">
        <v>2.85003244261037E-4</v>
      </c>
      <c r="D19" s="18">
        <v>0</v>
      </c>
    </row>
    <row r="20" spans="1:4" ht="10.5" customHeight="1" x14ac:dyDescent="0.2">
      <c r="A20" s="16">
        <v>14</v>
      </c>
      <c r="B20" s="17">
        <v>5.6430009554710343E-4</v>
      </c>
      <c r="C20" s="17">
        <v>3.3103630718837298E-4</v>
      </c>
      <c r="D20" s="18">
        <v>0</v>
      </c>
    </row>
    <row r="21" spans="1:4" ht="10.5" customHeight="1" x14ac:dyDescent="0.2">
      <c r="A21" s="16">
        <v>15</v>
      </c>
      <c r="B21" s="17">
        <v>1.099520929190381E-3</v>
      </c>
      <c r="C21" s="17">
        <v>3.7067831927604505E-4</v>
      </c>
      <c r="D21" s="18">
        <v>5.7499999999999999E-4</v>
      </c>
    </row>
    <row r="22" spans="1:4" ht="10.5" customHeight="1" x14ac:dyDescent="0.2">
      <c r="A22" s="16">
        <v>16</v>
      </c>
      <c r="B22" s="17">
        <v>1.4049681564958032E-3</v>
      </c>
      <c r="C22" s="17">
        <v>4.2167426468533569E-4</v>
      </c>
      <c r="D22" s="18">
        <v>5.7300000000000005E-4</v>
      </c>
    </row>
    <row r="23" spans="1:4" ht="10.5" customHeight="1" x14ac:dyDescent="0.2">
      <c r="A23" s="16">
        <v>17</v>
      </c>
      <c r="B23" s="17">
        <v>1.6828913391171512E-3</v>
      </c>
      <c r="C23" s="17">
        <v>4.6299981500933689E-4</v>
      </c>
      <c r="D23" s="18">
        <v>5.7200000000000003E-4</v>
      </c>
    </row>
    <row r="24" spans="1:4" ht="10.5" customHeight="1" x14ac:dyDescent="0.2">
      <c r="A24" s="16">
        <v>18</v>
      </c>
      <c r="B24" s="17">
        <v>1.9107723795591255E-3</v>
      </c>
      <c r="C24" s="17">
        <v>4.8932264188476142E-4</v>
      </c>
      <c r="D24" s="18">
        <v>5.6999999999999998E-4</v>
      </c>
    </row>
    <row r="25" spans="1:4" ht="10.5" customHeight="1" x14ac:dyDescent="0.2">
      <c r="A25" s="16">
        <v>19</v>
      </c>
      <c r="B25" s="17">
        <v>2.0948575437263264E-3</v>
      </c>
      <c r="C25" s="17">
        <v>5.0481383774506039E-4</v>
      </c>
      <c r="D25" s="18">
        <v>5.6899999999999995E-4</v>
      </c>
    </row>
    <row r="26" spans="1:4" ht="10.5" customHeight="1" x14ac:dyDescent="0.2">
      <c r="A26" s="16">
        <v>20</v>
      </c>
      <c r="B26" s="17">
        <v>2.2792513602329983E-3</v>
      </c>
      <c r="C26" s="17">
        <v>5.1905388285144094E-4</v>
      </c>
      <c r="D26" s="18">
        <v>5.6899999999999995E-4</v>
      </c>
    </row>
    <row r="27" spans="1:4" ht="10.5" customHeight="1" x14ac:dyDescent="0.2">
      <c r="A27" s="16">
        <v>21</v>
      </c>
      <c r="B27" s="17">
        <v>2.4578190434661326E-3</v>
      </c>
      <c r="C27" s="17">
        <v>5.3754370610841048E-4</v>
      </c>
      <c r="D27" s="18">
        <v>5.6899999999999995E-4</v>
      </c>
    </row>
    <row r="28" spans="1:4" ht="10.5" customHeight="1" x14ac:dyDescent="0.2">
      <c r="A28" s="16">
        <v>22</v>
      </c>
      <c r="B28" s="17">
        <v>2.5761866644616817E-3</v>
      </c>
      <c r="C28" s="17">
        <v>5.5736522823993963E-4</v>
      </c>
      <c r="D28" s="18">
        <v>5.6899999999999995E-4</v>
      </c>
    </row>
    <row r="29" spans="1:4" ht="10.5" customHeight="1" x14ac:dyDescent="0.2">
      <c r="A29" s="16">
        <v>23</v>
      </c>
      <c r="B29" s="17">
        <v>2.6180943351600855E-3</v>
      </c>
      <c r="C29" s="17">
        <v>5.7992130247686556E-4</v>
      </c>
      <c r="D29" s="18">
        <v>5.6999999999999998E-4</v>
      </c>
    </row>
    <row r="30" spans="1:4" ht="10.5" customHeight="1" x14ac:dyDescent="0.2">
      <c r="A30" s="16">
        <v>24</v>
      </c>
      <c r="B30" s="17">
        <v>2.6030354103839647E-3</v>
      </c>
      <c r="C30" s="17">
        <v>6.0533153390624167E-4</v>
      </c>
      <c r="D30" s="18">
        <v>5.7200000000000003E-4</v>
      </c>
    </row>
    <row r="31" spans="1:4" ht="10.5" customHeight="1" x14ac:dyDescent="0.2">
      <c r="A31" s="16">
        <v>25</v>
      </c>
      <c r="B31" s="17">
        <v>2.5617250626735087E-3</v>
      </c>
      <c r="C31" s="17">
        <v>6.3206258740452733E-4</v>
      </c>
      <c r="D31" s="18">
        <v>5.7499999999999999E-4</v>
      </c>
    </row>
    <row r="32" spans="1:4" ht="10.5" customHeight="1" x14ac:dyDescent="0.2">
      <c r="A32" s="16">
        <v>26</v>
      </c>
      <c r="B32" s="17">
        <v>2.526631231347584E-3</v>
      </c>
      <c r="C32" s="17">
        <v>6.6077425402789685E-4</v>
      </c>
      <c r="D32" s="18">
        <v>5.7899999999999998E-4</v>
      </c>
    </row>
    <row r="33" spans="1:4" ht="10.5" customHeight="1" x14ac:dyDescent="0.2">
      <c r="A33" s="16">
        <v>27</v>
      </c>
      <c r="B33" s="17">
        <v>2.5084349082127363E-3</v>
      </c>
      <c r="C33" s="17">
        <v>6.9422851070848383E-4</v>
      </c>
      <c r="D33" s="18">
        <v>5.8299999999999997E-4</v>
      </c>
    </row>
    <row r="34" spans="1:4" ht="10.5" customHeight="1" x14ac:dyDescent="0.2">
      <c r="A34" s="16">
        <v>28</v>
      </c>
      <c r="B34" s="17">
        <v>2.523114062568485E-3</v>
      </c>
      <c r="C34" s="17">
        <v>7.3351556113420173E-4</v>
      </c>
      <c r="D34" s="18">
        <v>5.8900000000000001E-4</v>
      </c>
    </row>
    <row r="35" spans="1:4" ht="10.5" customHeight="1" x14ac:dyDescent="0.2">
      <c r="A35" s="16">
        <v>29</v>
      </c>
      <c r="B35" s="17">
        <v>2.5641484167152145E-3</v>
      </c>
      <c r="C35" s="17">
        <v>7.7819122602034265E-4</v>
      </c>
      <c r="D35" s="18">
        <v>5.9599999999999996E-4</v>
      </c>
    </row>
    <row r="36" spans="1:4" ht="10.5" customHeight="1" x14ac:dyDescent="0.2">
      <c r="A36" s="16">
        <v>30</v>
      </c>
      <c r="B36" s="17">
        <v>2.6111067896035759E-3</v>
      </c>
      <c r="C36" s="17">
        <v>8.2891753402535777E-4</v>
      </c>
      <c r="D36" s="18">
        <v>6.0499999999999996E-4</v>
      </c>
    </row>
    <row r="37" spans="1:4" ht="10.5" customHeight="1" x14ac:dyDescent="0.2">
      <c r="A37" s="16">
        <v>31</v>
      </c>
      <c r="B37" s="17">
        <v>2.6547705212220736E-3</v>
      </c>
      <c r="C37" s="17">
        <v>8.8350326776910149E-4</v>
      </c>
      <c r="D37" s="18">
        <v>6.1499999999999999E-4</v>
      </c>
    </row>
    <row r="38" spans="1:4" ht="10.5" customHeight="1" x14ac:dyDescent="0.2">
      <c r="A38" s="16">
        <v>32</v>
      </c>
      <c r="B38" s="17">
        <v>2.7069974429477835E-3</v>
      </c>
      <c r="C38" s="17">
        <v>9.3905934344930709E-4</v>
      </c>
      <c r="D38" s="18">
        <v>6.2799999999999998E-4</v>
      </c>
    </row>
    <row r="39" spans="1:4" ht="10.5" customHeight="1" x14ac:dyDescent="0.2">
      <c r="A39" s="16">
        <v>33</v>
      </c>
      <c r="B39" s="17">
        <v>2.7682934038130605E-3</v>
      </c>
      <c r="C39" s="17">
        <v>9.9433654002585928E-4</v>
      </c>
      <c r="D39" s="18">
        <v>6.4300000000000002E-4</v>
      </c>
    </row>
    <row r="40" spans="1:4" ht="10.5" customHeight="1" x14ac:dyDescent="0.2">
      <c r="A40" s="16">
        <v>34</v>
      </c>
      <c r="B40" s="17">
        <v>2.8405450741038588E-3</v>
      </c>
      <c r="C40" s="17">
        <v>1.0519681257231668E-3</v>
      </c>
      <c r="D40" s="18">
        <v>6.6E-4</v>
      </c>
    </row>
    <row r="41" spans="1:4" ht="10.5" customHeight="1" x14ac:dyDescent="0.2">
      <c r="A41" s="16">
        <v>35</v>
      </c>
      <c r="B41" s="17">
        <v>2.9270259767692594E-3</v>
      </c>
      <c r="C41" s="17">
        <v>1.1166533872674219E-3</v>
      </c>
      <c r="D41" s="18">
        <v>6.8099999999999996E-4</v>
      </c>
    </row>
    <row r="42" spans="1:4" ht="10.5" customHeight="1" x14ac:dyDescent="0.2">
      <c r="A42" s="16">
        <v>36</v>
      </c>
      <c r="B42" s="17">
        <v>3.0294453828002155E-3</v>
      </c>
      <c r="C42" s="17">
        <v>1.1917184373969141E-3</v>
      </c>
      <c r="D42" s="18">
        <v>7.0399999999999998E-4</v>
      </c>
    </row>
    <row r="43" spans="1:4" ht="10.5" customHeight="1" x14ac:dyDescent="0.2">
      <c r="A43" s="16">
        <v>37</v>
      </c>
      <c r="B43" s="17">
        <v>3.1477270696462657E-3</v>
      </c>
      <c r="C43" s="17">
        <v>1.2772249019219971E-3</v>
      </c>
      <c r="D43" s="18">
        <v>7.3200000000000001E-4</v>
      </c>
    </row>
    <row r="44" spans="1:4" ht="10.5" customHeight="1" x14ac:dyDescent="0.2">
      <c r="A44" s="16">
        <v>38</v>
      </c>
      <c r="B44" s="17">
        <v>3.28312626415172E-3</v>
      </c>
      <c r="C44" s="17">
        <v>1.3748299798860483E-3</v>
      </c>
      <c r="D44" s="18">
        <v>7.6400000000000003E-4</v>
      </c>
    </row>
    <row r="45" spans="1:4" ht="10.5" customHeight="1" x14ac:dyDescent="0.2">
      <c r="A45" s="16">
        <v>39</v>
      </c>
      <c r="B45" s="17">
        <v>3.4378282578144096E-3</v>
      </c>
      <c r="C45" s="17">
        <v>1.4853944872087826E-3</v>
      </c>
      <c r="D45" s="18">
        <v>8.0099999999999995E-4</v>
      </c>
    </row>
    <row r="46" spans="1:4" ht="10.5" customHeight="1" x14ac:dyDescent="0.2">
      <c r="A46" s="16">
        <v>40</v>
      </c>
      <c r="B46" s="17">
        <v>3.61248769301744E-3</v>
      </c>
      <c r="C46" s="17">
        <v>1.6058378290230734E-3</v>
      </c>
      <c r="D46" s="18">
        <v>8.4400000000000002E-4</v>
      </c>
    </row>
    <row r="47" spans="1:4" ht="10.5" customHeight="1" x14ac:dyDescent="0.2">
      <c r="A47" s="16">
        <v>41</v>
      </c>
      <c r="B47" s="17">
        <v>3.8111546735825614E-3</v>
      </c>
      <c r="C47" s="17">
        <v>1.7396456986763437E-3</v>
      </c>
      <c r="D47" s="18">
        <v>8.9300000000000002E-4</v>
      </c>
    </row>
    <row r="48" spans="1:4" ht="10.5" customHeight="1" x14ac:dyDescent="0.2">
      <c r="A48" s="16">
        <v>42</v>
      </c>
      <c r="B48" s="17">
        <v>4.039383608083506E-3</v>
      </c>
      <c r="C48" s="17">
        <v>1.8947095008070413E-3</v>
      </c>
      <c r="D48" s="18">
        <v>9.4899999999999997E-4</v>
      </c>
    </row>
    <row r="49" spans="1:4" ht="10.5" customHeight="1" x14ac:dyDescent="0.2">
      <c r="A49" s="16">
        <v>43</v>
      </c>
      <c r="B49" s="17">
        <v>4.3007826492760526E-3</v>
      </c>
      <c r="C49" s="17">
        <v>2.0744763426861932E-3</v>
      </c>
      <c r="D49" s="18">
        <v>1.0139999999999999E-3</v>
      </c>
    </row>
    <row r="50" spans="1:4" ht="10.5" customHeight="1" x14ac:dyDescent="0.2">
      <c r="A50" s="16">
        <v>44</v>
      </c>
      <c r="B50" s="17">
        <v>4.595032218839252E-3</v>
      </c>
      <c r="C50" s="17">
        <v>2.2760525936806747E-3</v>
      </c>
      <c r="D50" s="18">
        <v>1.088E-3</v>
      </c>
    </row>
    <row r="51" spans="1:4" ht="10.5" customHeight="1" x14ac:dyDescent="0.2">
      <c r="A51" s="16">
        <v>45</v>
      </c>
      <c r="B51" s="17">
        <v>4.9170223638461269E-3</v>
      </c>
      <c r="C51" s="17">
        <v>2.4972188605581098E-3</v>
      </c>
      <c r="D51" s="18">
        <v>1.1739999999999999E-3</v>
      </c>
    </row>
    <row r="52" spans="1:4" ht="10.5" customHeight="1" x14ac:dyDescent="0.2">
      <c r="A52" s="16">
        <v>46</v>
      </c>
      <c r="B52" s="17">
        <v>5.2679169307406539E-3</v>
      </c>
      <c r="C52" s="17">
        <v>2.7308656351547008E-3</v>
      </c>
      <c r="D52" s="18">
        <v>1.271E-3</v>
      </c>
    </row>
    <row r="53" spans="1:4" ht="10.5" customHeight="1" x14ac:dyDescent="0.2">
      <c r="A53" s="16">
        <v>47</v>
      </c>
      <c r="B53" s="17">
        <v>5.6553077827907637E-3</v>
      </c>
      <c r="C53" s="17">
        <v>2.9710470568731131E-3</v>
      </c>
      <c r="D53" s="18">
        <v>1.3829999999999999E-3</v>
      </c>
    </row>
    <row r="54" spans="1:4" ht="10.5" customHeight="1" x14ac:dyDescent="0.2">
      <c r="A54" s="16">
        <v>48</v>
      </c>
      <c r="B54" s="17">
        <v>6.0821455481550428E-3</v>
      </c>
      <c r="C54" s="17">
        <v>3.2139626990895973E-3</v>
      </c>
      <c r="D54" s="18">
        <v>1.511E-3</v>
      </c>
    </row>
    <row r="55" spans="1:4" ht="10.5" customHeight="1" x14ac:dyDescent="0.2">
      <c r="A55" s="16">
        <v>49</v>
      </c>
      <c r="B55" s="17">
        <v>6.5473428940323562E-3</v>
      </c>
      <c r="C55" s="17">
        <v>3.4647083573978877E-3</v>
      </c>
      <c r="D55" s="18">
        <v>1.6570000000000001E-3</v>
      </c>
    </row>
    <row r="56" spans="1:4" ht="10.5" customHeight="1" x14ac:dyDescent="0.2">
      <c r="A56" s="16">
        <v>50</v>
      </c>
      <c r="B56" s="17">
        <v>7.0486131702159859E-3</v>
      </c>
      <c r="C56" s="17">
        <v>3.7351945832112925E-3</v>
      </c>
      <c r="D56" s="18">
        <v>1.823E-3</v>
      </c>
    </row>
    <row r="57" spans="1:4" ht="10.5" customHeight="1" x14ac:dyDescent="0.2">
      <c r="A57" s="16">
        <v>51</v>
      </c>
      <c r="B57" s="17">
        <v>7.5835870554638862E-3</v>
      </c>
      <c r="C57" s="17">
        <v>4.0307866723641832E-3</v>
      </c>
      <c r="D57" s="18">
        <v>2.0140000000000002E-3</v>
      </c>
    </row>
    <row r="58" spans="1:4" ht="10.5" customHeight="1" x14ac:dyDescent="0.2">
      <c r="A58" s="16">
        <v>52</v>
      </c>
      <c r="B58" s="17">
        <v>8.1526120293395482E-3</v>
      </c>
      <c r="C58" s="17">
        <v>4.3473033525676342E-3</v>
      </c>
      <c r="D58" s="18">
        <v>2.2309999999999999E-3</v>
      </c>
    </row>
    <row r="59" spans="1:4" ht="10.5" customHeight="1" x14ac:dyDescent="0.2">
      <c r="A59" s="16">
        <v>53</v>
      </c>
      <c r="B59" s="17">
        <v>8.7555590799301489E-3</v>
      </c>
      <c r="C59" s="17">
        <v>4.6866156211123758E-3</v>
      </c>
      <c r="D59" s="18">
        <v>2.4789999999999999E-3</v>
      </c>
    </row>
    <row r="60" spans="1:4" ht="10.5" customHeight="1" x14ac:dyDescent="0.2">
      <c r="A60" s="16">
        <v>54</v>
      </c>
      <c r="B60" s="17">
        <v>9.3951728134005798E-3</v>
      </c>
      <c r="C60" s="17">
        <v>5.0525355151976366E-3</v>
      </c>
      <c r="D60" s="18">
        <v>2.7620000000000001E-3</v>
      </c>
    </row>
    <row r="61" spans="1:4" ht="10.5" customHeight="1" thickBot="1" x14ac:dyDescent="0.25">
      <c r="A61" s="19">
        <v>55</v>
      </c>
      <c r="B61" s="20">
        <v>1.0087009541343188E-2</v>
      </c>
      <c r="C61" s="20">
        <v>5.4546985759728996E-3</v>
      </c>
      <c r="D61" s="21">
        <v>3.0850000000000001E-3</v>
      </c>
    </row>
    <row r="62" spans="1:4" ht="10.5" customHeight="1" x14ac:dyDescent="0.2">
      <c r="A62" s="13">
        <v>56</v>
      </c>
      <c r="B62" s="14">
        <v>1.0826687101568228E-2</v>
      </c>
      <c r="C62" s="14">
        <v>5.894051924741594E-3</v>
      </c>
      <c r="D62" s="15">
        <v>3.4520000000000002E-3</v>
      </c>
    </row>
    <row r="63" spans="1:4" ht="10.5" customHeight="1" x14ac:dyDescent="0.2">
      <c r="A63" s="16">
        <v>57</v>
      </c>
      <c r="B63" s="17">
        <v>1.1595726542359887E-2</v>
      </c>
      <c r="C63" s="17">
        <v>6.365210524504338E-3</v>
      </c>
      <c r="D63" s="18">
        <v>3.872E-3</v>
      </c>
    </row>
    <row r="64" spans="1:4" ht="10.5" customHeight="1" x14ac:dyDescent="0.2">
      <c r="A64" s="16">
        <v>58</v>
      </c>
      <c r="B64" s="17">
        <v>1.2389511566264154E-2</v>
      </c>
      <c r="C64" s="17">
        <v>6.8691699042373469E-3</v>
      </c>
      <c r="D64" s="18">
        <v>4.3499999999999997E-3</v>
      </c>
    </row>
    <row r="65" spans="1:4" ht="10.5" customHeight="1" x14ac:dyDescent="0.2">
      <c r="A65" s="16">
        <v>59</v>
      </c>
      <c r="B65" s="17">
        <v>1.3224099250532927E-2</v>
      </c>
      <c r="C65" s="17">
        <v>7.4155784039219514E-3</v>
      </c>
      <c r="D65" s="18">
        <v>4.895E-3</v>
      </c>
    </row>
    <row r="66" spans="1:4" ht="10.5" customHeight="1" x14ac:dyDescent="0.2">
      <c r="A66" s="16">
        <v>60</v>
      </c>
      <c r="B66" s="17">
        <v>1.4117079660499668E-2</v>
      </c>
      <c r="C66" s="17">
        <v>8.0148913527895403E-3</v>
      </c>
      <c r="D66" s="18">
        <v>5.5160000000000001E-3</v>
      </c>
    </row>
    <row r="67" spans="1:4" ht="10.5" customHeight="1" x14ac:dyDescent="0.2">
      <c r="A67" s="16">
        <v>61</v>
      </c>
      <c r="B67" s="17">
        <v>1.5099188376551833E-2</v>
      </c>
      <c r="C67" s="17">
        <v>8.6826105926054945E-3</v>
      </c>
      <c r="D67" s="18">
        <v>6.2230000000000002E-3</v>
      </c>
    </row>
    <row r="68" spans="1:4" ht="10.5" customHeight="1" x14ac:dyDescent="0.2">
      <c r="A68" s="16">
        <v>62</v>
      </c>
      <c r="B68" s="17">
        <v>1.6196976899966409E-2</v>
      </c>
      <c r="C68" s="17">
        <v>9.4322797359077826E-3</v>
      </c>
      <c r="D68" s="18">
        <v>7.0289999999999997E-3</v>
      </c>
    </row>
    <row r="69" spans="1:4" ht="10.5" customHeight="1" x14ac:dyDescent="0.2">
      <c r="A69" s="16">
        <v>63</v>
      </c>
      <c r="B69" s="17">
        <v>1.7435384880261143E-2</v>
      </c>
      <c r="C69" s="17">
        <v>1.0276928894874315E-2</v>
      </c>
      <c r="D69" s="18">
        <v>7.9469999999999992E-3</v>
      </c>
    </row>
    <row r="70" spans="1:4" ht="10.5" customHeight="1" x14ac:dyDescent="0.2">
      <c r="A70" s="16">
        <v>64</v>
      </c>
      <c r="B70" s="17">
        <v>1.8816450461503275E-2</v>
      </c>
      <c r="C70" s="17">
        <v>1.122085046257458E-2</v>
      </c>
      <c r="D70" s="18">
        <v>8.9929999999999993E-3</v>
      </c>
    </row>
    <row r="71" spans="1:4" ht="10.5" customHeight="1" x14ac:dyDescent="0.2">
      <c r="A71" s="16">
        <v>65</v>
      </c>
      <c r="B71" s="17">
        <v>2.0301279911566425E-2</v>
      </c>
      <c r="C71" s="17">
        <v>1.2251046034139906E-2</v>
      </c>
      <c r="D71" s="18">
        <v>1.0193000000000001E-2</v>
      </c>
    </row>
    <row r="72" spans="1:4" ht="10.5" customHeight="1" x14ac:dyDescent="0.2">
      <c r="A72" s="16">
        <v>66</v>
      </c>
      <c r="B72" s="17">
        <v>2.1909055497586843E-2</v>
      </c>
      <c r="C72" s="17">
        <v>1.3381282552881625E-2</v>
      </c>
      <c r="D72" s="18">
        <v>1.1542E-2</v>
      </c>
    </row>
    <row r="73" spans="1:4" ht="10.5" customHeight="1" x14ac:dyDescent="0.2">
      <c r="A73" s="16">
        <v>67</v>
      </c>
      <c r="B73" s="17">
        <v>2.3715664319165639E-2</v>
      </c>
      <c r="C73" s="17">
        <v>1.4649313757967925E-2</v>
      </c>
      <c r="D73" s="18">
        <v>1.3087E-2</v>
      </c>
    </row>
    <row r="74" spans="1:4" ht="10.5" customHeight="1" x14ac:dyDescent="0.2">
      <c r="A74" s="16">
        <v>68</v>
      </c>
      <c r="B74" s="17">
        <v>2.5759850782066555E-2</v>
      </c>
      <c r="C74" s="17">
        <v>1.6076377924139941E-2</v>
      </c>
      <c r="D74" s="18">
        <v>1.4847000000000001E-2</v>
      </c>
    </row>
    <row r="75" spans="1:4" ht="10.5" customHeight="1" x14ac:dyDescent="0.2">
      <c r="A75" s="16">
        <v>69</v>
      </c>
      <c r="B75" s="17">
        <v>2.8035968127266102E-2</v>
      </c>
      <c r="C75" s="17">
        <v>1.7663684709308788E-2</v>
      </c>
      <c r="D75" s="18">
        <v>1.6851999999999999E-2</v>
      </c>
    </row>
    <row r="76" spans="1:4" ht="10.5" customHeight="1" x14ac:dyDescent="0.2">
      <c r="A76" s="16">
        <v>70</v>
      </c>
      <c r="B76" s="17">
        <v>3.0490459473463651E-2</v>
      </c>
      <c r="C76" s="17">
        <v>1.9380240315093861E-2</v>
      </c>
      <c r="D76" s="18">
        <v>1.9134999999999999E-2</v>
      </c>
    </row>
    <row r="77" spans="1:4" ht="10.5" customHeight="1" x14ac:dyDescent="0.2">
      <c r="A77" s="16">
        <v>71</v>
      </c>
      <c r="B77" s="17">
        <v>3.3122500581263453E-2</v>
      </c>
      <c r="C77" s="17">
        <v>2.1241195395912033E-2</v>
      </c>
      <c r="D77" s="18">
        <v>2.1734E-2</v>
      </c>
    </row>
    <row r="78" spans="1:4" ht="10.5" customHeight="1" x14ac:dyDescent="0.2">
      <c r="A78" s="16">
        <v>72</v>
      </c>
      <c r="B78" s="17">
        <v>3.6003423597341162E-2</v>
      </c>
      <c r="C78" s="17">
        <v>2.3308387009279036E-2</v>
      </c>
      <c r="D78" s="18">
        <v>2.4695000000000002E-2</v>
      </c>
    </row>
    <row r="79" spans="1:4" ht="10.5" customHeight="1" x14ac:dyDescent="0.2">
      <c r="A79" s="16">
        <v>73</v>
      </c>
      <c r="B79" s="17">
        <v>3.9166427247016668E-2</v>
      </c>
      <c r="C79" s="17">
        <v>2.5615059610554651E-2</v>
      </c>
      <c r="D79" s="18">
        <v>2.8066000000000001E-2</v>
      </c>
    </row>
    <row r="80" spans="1:4" ht="10.5" customHeight="1" x14ac:dyDescent="0.2">
      <c r="A80" s="16">
        <v>74</v>
      </c>
      <c r="B80" s="17">
        <v>4.261943724620515E-2</v>
      </c>
      <c r="C80" s="17">
        <v>2.8162852795547477E-2</v>
      </c>
      <c r="D80" s="18">
        <v>3.1904000000000002E-2</v>
      </c>
    </row>
    <row r="81" spans="1:4" ht="10.5" customHeight="1" x14ac:dyDescent="0.2">
      <c r="A81" s="16">
        <v>75</v>
      </c>
      <c r="B81" s="17">
        <v>4.6348225818876626E-2</v>
      </c>
      <c r="C81" s="17">
        <v>3.0900525595770764E-2</v>
      </c>
      <c r="D81" s="18">
        <v>3.6275000000000002E-2</v>
      </c>
    </row>
    <row r="82" spans="1:4" ht="10.5" customHeight="1" x14ac:dyDescent="0.2">
      <c r="A82" s="16">
        <v>76</v>
      </c>
      <c r="B82" s="17">
        <v>5.0360461551649097E-2</v>
      </c>
      <c r="C82" s="17">
        <v>3.3849941848463502E-2</v>
      </c>
      <c r="D82" s="18">
        <v>4.1251999999999997E-2</v>
      </c>
    </row>
    <row r="83" spans="1:4" ht="10.5" customHeight="1" x14ac:dyDescent="0.2">
      <c r="A83" s="16">
        <v>77</v>
      </c>
      <c r="B83" s="17">
        <v>5.470409743334502E-2</v>
      </c>
      <c r="C83" s="17">
        <v>3.7112156649928472E-2</v>
      </c>
      <c r="D83" s="18">
        <v>4.6919000000000002E-2</v>
      </c>
    </row>
    <row r="84" spans="1:4" ht="10.5" customHeight="1" x14ac:dyDescent="0.2">
      <c r="A84" s="16">
        <v>78</v>
      </c>
      <c r="B84" s="17">
        <v>5.9412250268232138E-2</v>
      </c>
      <c r="C84" s="17">
        <v>4.0745015552835141E-2</v>
      </c>
      <c r="D84" s="18">
        <v>5.5370999999999997E-2</v>
      </c>
    </row>
    <row r="85" spans="1:4" ht="10.5" customHeight="1" x14ac:dyDescent="0.2">
      <c r="A85" s="16">
        <v>79</v>
      </c>
      <c r="B85" s="17">
        <v>6.451783098058099E-2</v>
      </c>
      <c r="C85" s="17">
        <v>4.4755528660868488E-2</v>
      </c>
      <c r="D85" s="18">
        <v>6.0718000000000001E-2</v>
      </c>
    </row>
    <row r="86" spans="1:4" ht="10.5" customHeight="1" x14ac:dyDescent="0.2">
      <c r="A86" s="16">
        <v>80</v>
      </c>
      <c r="B86" s="17">
        <v>6.8864660979809339E-2</v>
      </c>
      <c r="C86" s="17">
        <v>4.9036281962054042E-2</v>
      </c>
      <c r="D86" s="18">
        <v>6.9084000000000007E-2</v>
      </c>
    </row>
    <row r="87" spans="1:4" ht="10.5" customHeight="1" x14ac:dyDescent="0.2">
      <c r="A87" s="16">
        <v>81</v>
      </c>
      <c r="B87" s="17">
        <v>7.3488208048458653E-2</v>
      </c>
      <c r="C87" s="17">
        <v>5.3496580286132411E-2</v>
      </c>
      <c r="D87" s="18">
        <v>7.8607999999999997E-2</v>
      </c>
    </row>
    <row r="88" spans="1:4" ht="10.5" customHeight="1" x14ac:dyDescent="0.2">
      <c r="A88" s="16">
        <v>82</v>
      </c>
      <c r="B88" s="17">
        <v>7.8427232264589558E-2</v>
      </c>
      <c r="C88" s="17">
        <v>5.8163745512451175E-2</v>
      </c>
      <c r="D88" s="18">
        <v>8.9453000000000005E-2</v>
      </c>
    </row>
    <row r="89" spans="1:4" ht="10.5" customHeight="1" x14ac:dyDescent="0.2">
      <c r="A89" s="16">
        <v>83</v>
      </c>
      <c r="B89" s="17">
        <v>8.3727347305040417E-2</v>
      </c>
      <c r="C89" s="17">
        <v>6.3069018533706306E-2</v>
      </c>
      <c r="D89" s="18">
        <v>0.1018</v>
      </c>
    </row>
    <row r="90" spans="1:4" ht="10.5" customHeight="1" x14ac:dyDescent="0.2">
      <c r="A90" s="16">
        <v>84</v>
      </c>
      <c r="B90" s="17">
        <v>8.9442637004919737E-2</v>
      </c>
      <c r="C90" s="17">
        <v>6.824842881498315E-2</v>
      </c>
      <c r="D90" s="18">
        <v>0.115859</v>
      </c>
    </row>
    <row r="91" spans="1:4" ht="10.5" customHeight="1" x14ac:dyDescent="0.2">
      <c r="A91" s="16">
        <v>85</v>
      </c>
      <c r="B91" s="17">
        <v>9.5637741604979717E-2</v>
      </c>
      <c r="C91" s="17">
        <v>7.3743883985094974E-2</v>
      </c>
      <c r="D91" s="18">
        <v>0.13186500000000001</v>
      </c>
    </row>
    <row r="92" spans="1:4" ht="10.5" customHeight="1" x14ac:dyDescent="0.2">
      <c r="A92" s="16">
        <v>86</v>
      </c>
      <c r="B92" s="17">
        <v>0.10239057920346084</v>
      </c>
      <c r="C92" s="17">
        <v>7.9604549160254737E-2</v>
      </c>
      <c r="D92" s="18">
        <v>0.15009</v>
      </c>
    </row>
    <row r="93" spans="1:4" ht="10.5" customHeight="1" x14ac:dyDescent="0.2">
      <c r="A93" s="16">
        <v>87</v>
      </c>
      <c r="B93" s="17">
        <v>0.10979593698330664</v>
      </c>
      <c r="C93" s="17">
        <v>8.5888611404290022E-2</v>
      </c>
      <c r="D93" s="18">
        <v>0.17083999999999999</v>
      </c>
    </row>
    <row r="94" spans="1:4" ht="10.5" customHeight="1" x14ac:dyDescent="0.2">
      <c r="A94" s="16">
        <v>88</v>
      </c>
      <c r="B94" s="17">
        <v>0.11797026941822424</v>
      </c>
      <c r="C94" s="17">
        <v>9.2665561538793212E-2</v>
      </c>
      <c r="D94" s="18">
        <v>0.194465</v>
      </c>
    </row>
    <row r="95" spans="1:4" ht="10.5" customHeight="1" x14ac:dyDescent="0.2">
      <c r="A95" s="16">
        <v>89</v>
      </c>
      <c r="B95" s="17">
        <v>0.12705819561285037</v>
      </c>
      <c r="C95" s="17">
        <v>0.10001917893062838</v>
      </c>
      <c r="D95" s="18">
        <v>0.221363</v>
      </c>
    </row>
    <row r="96" spans="1:4" ht="10.5" customHeight="1" x14ac:dyDescent="0.2">
      <c r="A96" s="16">
        <v>90</v>
      </c>
      <c r="B96" s="17">
        <v>0.13724142576329751</v>
      </c>
      <c r="C96" s="17">
        <v>0.10805148349871888</v>
      </c>
      <c r="D96" s="18">
        <v>0.25198799999999999</v>
      </c>
    </row>
    <row r="97" spans="1:4" ht="10.5" customHeight="1" x14ac:dyDescent="0.2">
      <c r="A97" s="16">
        <v>91</v>
      </c>
      <c r="B97" s="17">
        <v>0.14875121806721231</v>
      </c>
      <c r="C97" s="17">
        <v>0.11688803664266649</v>
      </c>
      <c r="D97" s="18">
        <v>0.287636</v>
      </c>
    </row>
    <row r="98" spans="1:4" ht="10.5" customHeight="1" x14ac:dyDescent="0.2">
      <c r="A98" s="16">
        <v>92</v>
      </c>
      <c r="B98" s="17">
        <v>0.16188605739785589</v>
      </c>
      <c r="C98" s="17">
        <v>0.12668515111618278</v>
      </c>
      <c r="D98" s="18">
        <v>0.32741999999999999</v>
      </c>
    </row>
    <row r="99" spans="1:4" ht="10.5" customHeight="1" x14ac:dyDescent="0.2">
      <c r="A99" s="16">
        <v>93</v>
      </c>
      <c r="B99" s="17">
        <v>0.1770372004937201</v>
      </c>
      <c r="C99" s="17">
        <v>0.13763984514068014</v>
      </c>
      <c r="D99" s="18">
        <v>0.37271900000000002</v>
      </c>
    </row>
    <row r="100" spans="1:4" ht="10.5" customHeight="1" x14ac:dyDescent="0.2">
      <c r="A100" s="16">
        <v>94</v>
      </c>
      <c r="B100" s="17">
        <v>0.19472629683816828</v>
      </c>
      <c r="C100" s="17">
        <v>0.15000380838561361</v>
      </c>
      <c r="D100" s="18">
        <v>0.42429600000000001</v>
      </c>
    </row>
    <row r="101" spans="1:4" ht="10.5" customHeight="1" x14ac:dyDescent="0.2">
      <c r="A101" s="16">
        <v>95</v>
      </c>
      <c r="B101" s="17">
        <v>0.21566188874478054</v>
      </c>
      <c r="C101" s="17">
        <v>0.16410333833641932</v>
      </c>
      <c r="D101" s="18">
        <v>0.48302200000000001</v>
      </c>
    </row>
    <row r="102" spans="1:4" ht="10.5" customHeight="1" x14ac:dyDescent="0.2">
      <c r="A102" s="16">
        <v>96</v>
      </c>
      <c r="B102" s="17">
        <v>0.24082589559565379</v>
      </c>
      <c r="C102" s="17">
        <v>0.18036832815004214</v>
      </c>
      <c r="D102" s="18">
        <v>0.54988899999999996</v>
      </c>
    </row>
    <row r="103" spans="1:4" ht="10.5" customHeight="1" x14ac:dyDescent="0.2">
      <c r="A103" s="16">
        <v>97</v>
      </c>
      <c r="B103" s="17">
        <v>0.27160813269865292</v>
      </c>
      <c r="C103" s="17">
        <v>0.19937523697847323</v>
      </c>
      <c r="D103" s="18">
        <v>0.62602400000000002</v>
      </c>
    </row>
    <row r="104" spans="1:4" ht="10.5" customHeight="1" x14ac:dyDescent="0.2">
      <c r="A104" s="16">
        <v>98</v>
      </c>
      <c r="B104" s="17">
        <v>0.31001704992666734</v>
      </c>
      <c r="C104" s="17">
        <v>0.22191204642637677</v>
      </c>
      <c r="D104" s="18">
        <v>0.71271200000000001</v>
      </c>
    </row>
    <row r="105" spans="1:4" ht="10.5" customHeight="1" x14ac:dyDescent="0.2">
      <c r="A105" s="16">
        <v>99</v>
      </c>
      <c r="B105" s="17">
        <v>0.35900437045637951</v>
      </c>
      <c r="C105" s="17">
        <v>0.24907827748812841</v>
      </c>
      <c r="D105" s="18">
        <v>0.81141600000000003</v>
      </c>
    </row>
    <row r="106" spans="1:4" ht="10.5" customHeight="1" x14ac:dyDescent="0.2">
      <c r="A106" s="16">
        <v>100</v>
      </c>
      <c r="B106" s="17">
        <v>0.42292254530414525</v>
      </c>
      <c r="C106" s="17">
        <v>0.28244115882583731</v>
      </c>
      <c r="D106" s="18">
        <v>0.91380099999999997</v>
      </c>
    </row>
    <row r="107" spans="1:4" ht="10.5" customHeight="1" x14ac:dyDescent="0.2">
      <c r="A107" s="16">
        <v>101</v>
      </c>
      <c r="B107" s="17">
        <v>0.5079475372111214</v>
      </c>
      <c r="C107" s="17">
        <v>0.32427986296390049</v>
      </c>
      <c r="D107" s="18">
        <v>1</v>
      </c>
    </row>
    <row r="108" spans="1:4" ht="10.5" customHeight="1" x14ac:dyDescent="0.2">
      <c r="A108" s="16">
        <v>102</v>
      </c>
      <c r="B108" s="17">
        <v>0.62133323382548145</v>
      </c>
      <c r="C108" s="17">
        <v>0.37795528274522711</v>
      </c>
      <c r="D108" s="18">
        <v>1</v>
      </c>
    </row>
    <row r="109" spans="1:4" ht="10.5" customHeight="1" x14ac:dyDescent="0.2">
      <c r="A109" s="16">
        <v>103</v>
      </c>
      <c r="B109" s="17">
        <v>0.76458988433597441</v>
      </c>
      <c r="C109" s="17">
        <v>0.44839465080629082</v>
      </c>
      <c r="D109" s="18">
        <v>1</v>
      </c>
    </row>
    <row r="110" spans="1:4" ht="10.5" customHeight="1" x14ac:dyDescent="0.2">
      <c r="A110" s="16">
        <v>104</v>
      </c>
      <c r="B110" s="17">
        <v>0.90970288927945031</v>
      </c>
      <c r="C110" s="17">
        <v>0.5423459312895933</v>
      </c>
      <c r="D110" s="18">
        <v>1</v>
      </c>
    </row>
    <row r="111" spans="1:4" ht="10.5" customHeight="1" x14ac:dyDescent="0.2">
      <c r="A111" s="16">
        <v>105</v>
      </c>
      <c r="B111" s="17">
        <v>0.98846285947105916</v>
      </c>
      <c r="C111" s="17">
        <v>0.66647329250375753</v>
      </c>
      <c r="D111" s="18">
        <v>1</v>
      </c>
    </row>
    <row r="112" spans="1:4" ht="10.5" customHeight="1" x14ac:dyDescent="0.2">
      <c r="A112" s="16">
        <v>106</v>
      </c>
      <c r="B112" s="17">
        <v>0.99984938859667372</v>
      </c>
      <c r="C112" s="17">
        <v>0.81605672476769398</v>
      </c>
      <c r="D112" s="18">
        <v>1</v>
      </c>
    </row>
    <row r="113" spans="1:4" ht="10.5" customHeight="1" x14ac:dyDescent="0.2">
      <c r="A113" s="16">
        <v>107</v>
      </c>
      <c r="B113" s="17">
        <v>0.99999997701967003</v>
      </c>
      <c r="C113" s="17">
        <v>0.94650009172939409</v>
      </c>
      <c r="D113" s="18">
        <v>1</v>
      </c>
    </row>
    <row r="114" spans="1:4" ht="10.5" customHeight="1" x14ac:dyDescent="0.2">
      <c r="A114" s="16">
        <v>108</v>
      </c>
      <c r="B114" s="17">
        <v>0.99999999999999956</v>
      </c>
      <c r="C114" s="17">
        <v>0.99624698004943291</v>
      </c>
      <c r="D114" s="18">
        <v>1</v>
      </c>
    </row>
    <row r="115" spans="1:4" ht="10.5" customHeight="1" x14ac:dyDescent="0.2">
      <c r="A115" s="16">
        <v>109</v>
      </c>
      <c r="B115" s="17">
        <v>1</v>
      </c>
      <c r="C115" s="17">
        <v>0.99998491311741833</v>
      </c>
      <c r="D115" s="18">
        <v>1</v>
      </c>
    </row>
    <row r="116" spans="1:4" ht="10.5" customHeight="1" thickBot="1" x14ac:dyDescent="0.25">
      <c r="A116" s="19">
        <v>110</v>
      </c>
      <c r="B116" s="20">
        <v>1</v>
      </c>
      <c r="C116" s="20">
        <v>0.99999999977147069</v>
      </c>
      <c r="D116" s="21">
        <v>1</v>
      </c>
    </row>
    <row r="117" spans="1:4" ht="10.5" customHeight="1" x14ac:dyDescent="0.2">
      <c r="B117" s="22">
        <v>1</v>
      </c>
      <c r="C117" s="23">
        <v>1</v>
      </c>
    </row>
  </sheetData>
  <mergeCells count="1">
    <mergeCell ref="A2:D2"/>
  </mergeCells>
  <printOptions horizontalCentered="1" verticalCentered="1"/>
  <pageMargins left="0.59055118110236227" right="0.59055118110236227" top="1.1811023622047245" bottom="0.78740157480314965" header="0.51181102362204722" footer="0.51181102362204722"/>
  <pageSetup paperSize="9" orientation="portrait" horizontalDpi="300" verticalDpi="300" r:id="rId1"/>
  <headerFooter alignWithMargins="0"/>
  <rowBreaks count="1" manualBreakCount="1">
    <brk id="61" max="3" man="1"/>
  </row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>
              <from>
                <xdr:col>1</xdr:col>
                <xdr:colOff>238125</xdr:colOff>
                <xdr:row>3</xdr:row>
                <xdr:rowOff>266700</xdr:rowOff>
              </from>
              <to>
                <xdr:col>1</xdr:col>
                <xdr:colOff>676275</xdr:colOff>
                <xdr:row>4</xdr:row>
                <xdr:rowOff>161925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>
              <from>
                <xdr:col>2</xdr:col>
                <xdr:colOff>238125</xdr:colOff>
                <xdr:row>3</xdr:row>
                <xdr:rowOff>257175</xdr:rowOff>
              </from>
              <to>
                <xdr:col>2</xdr:col>
                <xdr:colOff>676275</xdr:colOff>
                <xdr:row>4</xdr:row>
                <xdr:rowOff>152400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8">
          <objectPr defaultSize="0" autoPict="0" r:id="rId9">
            <anchor moveWithCells="1">
              <from>
                <xdr:col>3</xdr:col>
                <xdr:colOff>333375</xdr:colOff>
                <xdr:row>3</xdr:row>
                <xdr:rowOff>295275</xdr:rowOff>
              </from>
              <to>
                <xdr:col>3</xdr:col>
                <xdr:colOff>485775</xdr:colOff>
                <xdr:row>4</xdr:row>
                <xdr:rowOff>152400</xdr:rowOff>
              </to>
            </anchor>
          </objectPr>
        </oleObject>
      </mc:Choice>
      <mc:Fallback>
        <oleObject progId="Equation.3" shapeId="1027" r:id="rId8"/>
      </mc:Fallback>
    </mc:AlternateContent>
    <mc:AlternateContent xmlns:mc="http://schemas.openxmlformats.org/markup-compatibility/2006">
      <mc:Choice Requires="x14">
        <oleObject progId="Equation.3" shapeId="1028" r:id="rId10">
          <objectPr defaultSize="0" autoPict="0" r:id="rId5">
            <anchor moveWithCells="1">
              <from>
                <xdr:col>1</xdr:col>
                <xdr:colOff>238125</xdr:colOff>
                <xdr:row>3</xdr:row>
                <xdr:rowOff>266700</xdr:rowOff>
              </from>
              <to>
                <xdr:col>1</xdr:col>
                <xdr:colOff>676275</xdr:colOff>
                <xdr:row>4</xdr:row>
                <xdr:rowOff>161925</xdr:rowOff>
              </to>
            </anchor>
          </objectPr>
        </oleObject>
      </mc:Choice>
      <mc:Fallback>
        <oleObject progId="Equation.3" shapeId="1028" r:id="rId10"/>
      </mc:Fallback>
    </mc:AlternateContent>
    <mc:AlternateContent xmlns:mc="http://schemas.openxmlformats.org/markup-compatibility/2006">
      <mc:Choice Requires="x14">
        <oleObject progId="Equation.3" shapeId="1029" r:id="rId11">
          <objectPr defaultSize="0" autoPict="0" r:id="rId7">
            <anchor moveWithCells="1">
              <from>
                <xdr:col>2</xdr:col>
                <xdr:colOff>238125</xdr:colOff>
                <xdr:row>3</xdr:row>
                <xdr:rowOff>257175</xdr:rowOff>
              </from>
              <to>
                <xdr:col>2</xdr:col>
                <xdr:colOff>676275</xdr:colOff>
                <xdr:row>4</xdr:row>
                <xdr:rowOff>152400</xdr:rowOff>
              </to>
            </anchor>
          </objectPr>
        </oleObject>
      </mc:Choice>
      <mc:Fallback>
        <oleObject progId="Equation.3" shapeId="1029" r:id="rId11"/>
      </mc:Fallback>
    </mc:AlternateContent>
    <mc:AlternateContent xmlns:mc="http://schemas.openxmlformats.org/markup-compatibility/2006">
      <mc:Choice Requires="x14">
        <oleObject progId="Equation.3" shapeId="1030" r:id="rId12">
          <objectPr defaultSize="0" autoPict="0" r:id="rId9">
            <anchor moveWithCells="1">
              <from>
                <xdr:col>3</xdr:col>
                <xdr:colOff>333375</xdr:colOff>
                <xdr:row>3</xdr:row>
                <xdr:rowOff>295275</xdr:rowOff>
              </from>
              <to>
                <xdr:col>3</xdr:col>
                <xdr:colOff>485775</xdr:colOff>
                <xdr:row>4</xdr:row>
                <xdr:rowOff>152400</xdr:rowOff>
              </to>
            </anchor>
          </objectPr>
        </oleObject>
      </mc:Choice>
      <mc:Fallback>
        <oleObject progId="Equation.3" shapeId="1030" r:id="rId12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5"/>
  <sheetViews>
    <sheetView view="pageBreakPreview" workbookViewId="0">
      <selection activeCell="H13" sqref="H13:I13"/>
    </sheetView>
  </sheetViews>
  <sheetFormatPr defaultRowHeight="12.75" x14ac:dyDescent="0.2"/>
  <cols>
    <col min="1" max="4" width="2.7109375" style="26" customWidth="1"/>
    <col min="5" max="5" width="6.7109375" style="26" customWidth="1"/>
    <col min="6" max="6" width="26.7109375" style="26" customWidth="1"/>
    <col min="7" max="7" width="13.28515625" style="26" customWidth="1"/>
    <col min="8" max="9" width="16.7109375" style="26" customWidth="1"/>
    <col min="10" max="10" width="4.7109375" style="26" customWidth="1"/>
    <col min="11" max="16384" width="9.140625" style="26"/>
  </cols>
  <sheetData>
    <row r="1" spans="1:10" ht="9.9499999999999993" customHeight="1" x14ac:dyDescent="0.2">
      <c r="A1" s="24"/>
      <c r="B1" s="24"/>
      <c r="C1" s="24"/>
      <c r="D1" s="24"/>
      <c r="E1" s="24"/>
      <c r="F1" s="25"/>
      <c r="G1" s="25"/>
      <c r="H1" s="25"/>
      <c r="I1" s="24"/>
    </row>
    <row r="2" spans="1:10" ht="30" customHeight="1" x14ac:dyDescent="0.2">
      <c r="A2" s="247" t="s">
        <v>5</v>
      </c>
      <c r="B2" s="247"/>
      <c r="C2" s="247"/>
      <c r="D2" s="247"/>
      <c r="E2" s="247"/>
      <c r="F2" s="247"/>
      <c r="G2" s="247"/>
      <c r="H2" s="247"/>
      <c r="I2" s="247"/>
      <c r="J2" s="24"/>
    </row>
    <row r="3" spans="1:10" ht="9.9499999999999993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4"/>
    </row>
    <row r="4" spans="1:10" s="29" customFormat="1" ht="20.100000000000001" customHeight="1" x14ac:dyDescent="0.2">
      <c r="A4" s="248" t="s">
        <v>6</v>
      </c>
      <c r="B4" s="248"/>
      <c r="C4" s="248"/>
      <c r="D4" s="248"/>
      <c r="E4" s="248"/>
      <c r="F4" s="248"/>
      <c r="G4" s="248"/>
      <c r="H4" s="248"/>
      <c r="I4" s="248"/>
      <c r="J4" s="28"/>
    </row>
    <row r="5" spans="1:10" s="29" customFormat="1" ht="9.9499999999999993" customHeight="1" x14ac:dyDescent="0.2">
      <c r="A5" s="30"/>
      <c r="B5" s="30"/>
      <c r="C5" s="30"/>
      <c r="D5" s="30"/>
      <c r="E5" s="30"/>
      <c r="F5" s="30"/>
      <c r="G5" s="30"/>
      <c r="H5" s="30"/>
      <c r="I5" s="30"/>
      <c r="J5" s="28"/>
    </row>
    <row r="6" spans="1:10" ht="14.1" customHeight="1" x14ac:dyDescent="0.2">
      <c r="A6" s="247" t="s">
        <v>7</v>
      </c>
      <c r="B6" s="247"/>
      <c r="C6" s="247"/>
      <c r="D6" s="247"/>
      <c r="E6" s="247"/>
      <c r="F6" s="247"/>
      <c r="G6" s="247"/>
      <c r="H6" s="247"/>
      <c r="I6" s="247"/>
      <c r="J6" s="24"/>
    </row>
    <row r="7" spans="1:10" ht="9.9499999999999993" customHeight="1" x14ac:dyDescent="0.2">
      <c r="A7" s="31"/>
      <c r="B7" s="31"/>
      <c r="C7" s="31"/>
      <c r="D7" s="31"/>
      <c r="E7" s="31"/>
      <c r="F7" s="31"/>
      <c r="G7" s="31"/>
      <c r="H7" s="31"/>
      <c r="I7" s="31"/>
      <c r="J7" s="24"/>
    </row>
    <row r="8" spans="1:10" s="36" customFormat="1" ht="14.1" customHeight="1" thickBot="1" x14ac:dyDescent="0.25">
      <c r="A8" s="249" t="s">
        <v>8</v>
      </c>
      <c r="B8" s="249"/>
      <c r="C8" s="249"/>
      <c r="D8" s="249"/>
      <c r="E8" s="249"/>
      <c r="F8" s="249"/>
      <c r="G8" s="32" t="s">
        <v>181</v>
      </c>
      <c r="H8" s="33" t="s">
        <v>9</v>
      </c>
      <c r="I8" s="34" t="s">
        <v>181</v>
      </c>
      <c r="J8" s="35"/>
    </row>
    <row r="9" spans="1:10" ht="30" customHeight="1" thickBot="1" x14ac:dyDescent="0.25">
      <c r="A9" s="250" t="s">
        <v>10</v>
      </c>
      <c r="B9" s="251"/>
      <c r="C9" s="251"/>
      <c r="D9" s="251"/>
      <c r="E9" s="251"/>
      <c r="F9" s="252"/>
      <c r="G9" s="37" t="s">
        <v>11</v>
      </c>
      <c r="H9" s="253" t="s">
        <v>12</v>
      </c>
      <c r="I9" s="254"/>
      <c r="J9" s="24"/>
    </row>
    <row r="10" spans="1:10" ht="9.9499999999999993" customHeight="1" x14ac:dyDescent="0.2">
      <c r="A10" s="38"/>
      <c r="B10" s="31"/>
      <c r="C10" s="31"/>
      <c r="D10" s="31"/>
      <c r="E10" s="31"/>
      <c r="F10" s="31"/>
      <c r="G10" s="39"/>
      <c r="H10" s="241"/>
      <c r="I10" s="242"/>
      <c r="J10" s="24"/>
    </row>
    <row r="11" spans="1:10" ht="20.100000000000001" customHeight="1" x14ac:dyDescent="0.2">
      <c r="A11" s="40"/>
      <c r="B11" s="200" t="s">
        <v>13</v>
      </c>
      <c r="C11" s="200"/>
      <c r="D11" s="200"/>
      <c r="E11" s="200"/>
      <c r="F11" s="201"/>
      <c r="G11" s="41">
        <v>2325</v>
      </c>
      <c r="H11" s="215">
        <v>2590.0099526881704</v>
      </c>
      <c r="I11" s="217"/>
      <c r="J11" s="24"/>
    </row>
    <row r="12" spans="1:10" ht="20.100000000000001" customHeight="1" x14ac:dyDescent="0.2">
      <c r="A12" s="42"/>
      <c r="B12" s="43"/>
      <c r="C12" s="225" t="s">
        <v>14</v>
      </c>
      <c r="D12" s="225"/>
      <c r="E12" s="225"/>
      <c r="F12" s="226"/>
      <c r="G12" s="44">
        <v>1395</v>
      </c>
      <c r="H12" s="243">
        <v>3117.1149820788505</v>
      </c>
      <c r="I12" s="244"/>
      <c r="J12" s="24"/>
    </row>
    <row r="13" spans="1:10" ht="20.100000000000001" customHeight="1" x14ac:dyDescent="0.2">
      <c r="A13" s="42"/>
      <c r="B13" s="43"/>
      <c r="C13" s="229" t="s">
        <v>15</v>
      </c>
      <c r="D13" s="229"/>
      <c r="E13" s="229"/>
      <c r="F13" s="230"/>
      <c r="G13" s="44">
        <v>633</v>
      </c>
      <c r="H13" s="245">
        <v>1869.5126066350704</v>
      </c>
      <c r="I13" s="246"/>
      <c r="J13" s="24"/>
    </row>
    <row r="14" spans="1:10" ht="20.100000000000001" customHeight="1" x14ac:dyDescent="0.2">
      <c r="A14" s="42"/>
      <c r="B14" s="43"/>
      <c r="C14" s="233" t="s">
        <v>16</v>
      </c>
      <c r="D14" s="233"/>
      <c r="E14" s="233"/>
      <c r="F14" s="234"/>
      <c r="G14" s="44">
        <v>297</v>
      </c>
      <c r="H14" s="235">
        <v>1649.8190572390574</v>
      </c>
      <c r="I14" s="236"/>
      <c r="J14" s="24"/>
    </row>
    <row r="15" spans="1:10" ht="32.25" customHeight="1" x14ac:dyDescent="0.2">
      <c r="A15" s="40"/>
      <c r="B15" s="200" t="s">
        <v>17</v>
      </c>
      <c r="C15" s="200"/>
      <c r="D15" s="200"/>
      <c r="E15" s="200"/>
      <c r="F15" s="201"/>
      <c r="G15" s="237" t="s">
        <v>18</v>
      </c>
      <c r="H15" s="238"/>
      <c r="I15" s="45" t="s">
        <v>19</v>
      </c>
      <c r="J15" s="24"/>
    </row>
    <row r="16" spans="1:10" ht="20.100000000000001" customHeight="1" x14ac:dyDescent="0.2">
      <c r="A16" s="42"/>
      <c r="B16" s="43"/>
      <c r="C16" s="225" t="s">
        <v>20</v>
      </c>
      <c r="D16" s="225"/>
      <c r="E16" s="225"/>
      <c r="F16" s="226"/>
      <c r="G16" s="239">
        <v>720765.16485533048</v>
      </c>
      <c r="H16" s="240"/>
      <c r="I16" s="46">
        <v>16.353407019000521</v>
      </c>
      <c r="J16" s="24"/>
    </row>
    <row r="17" spans="1:10" ht="20.100000000000001" customHeight="1" x14ac:dyDescent="0.2">
      <c r="A17" s="42"/>
      <c r="B17" s="43"/>
      <c r="C17" s="229" t="s">
        <v>21</v>
      </c>
      <c r="D17" s="229"/>
      <c r="E17" s="229"/>
      <c r="F17" s="230"/>
      <c r="G17" s="231">
        <v>194164.07512032997</v>
      </c>
      <c r="H17" s="232"/>
      <c r="I17" s="46">
        <v>4.4053795934323112</v>
      </c>
      <c r="J17" s="24"/>
    </row>
    <row r="18" spans="1:10" ht="20.100000000000001" customHeight="1" x14ac:dyDescent="0.2">
      <c r="A18" s="42"/>
      <c r="B18" s="43"/>
      <c r="C18" s="229" t="s">
        <v>22</v>
      </c>
      <c r="D18" s="229"/>
      <c r="E18" s="229"/>
      <c r="F18" s="230"/>
      <c r="G18" s="231">
        <v>51065.906666666662</v>
      </c>
      <c r="H18" s="232"/>
      <c r="I18" s="46">
        <v>1.1743674813969995</v>
      </c>
      <c r="J18" s="24"/>
    </row>
    <row r="19" spans="1:10" ht="20.100000000000001" customHeight="1" x14ac:dyDescent="0.2">
      <c r="A19" s="42"/>
      <c r="B19" s="43"/>
      <c r="C19" s="229" t="s">
        <v>23</v>
      </c>
      <c r="D19" s="229"/>
      <c r="E19" s="229"/>
      <c r="F19" s="230"/>
      <c r="G19" s="231">
        <v>18362.703333333327</v>
      </c>
      <c r="H19" s="232"/>
      <c r="I19" s="46">
        <v>0.42228882385208377</v>
      </c>
      <c r="J19" s="24"/>
    </row>
    <row r="20" spans="1:10" ht="20.100000000000001" customHeight="1" x14ac:dyDescent="0.2">
      <c r="A20" s="42"/>
      <c r="B20" s="43"/>
      <c r="C20" s="229" t="s">
        <v>24</v>
      </c>
      <c r="D20" s="229"/>
      <c r="E20" s="229"/>
      <c r="F20" s="230"/>
      <c r="G20" s="231">
        <v>217.41876999999982</v>
      </c>
      <c r="H20" s="232"/>
      <c r="I20" s="46">
        <v>5.0000000000000001E-3</v>
      </c>
      <c r="J20" s="24"/>
    </row>
    <row r="21" spans="1:10" ht="20.100000000000001" customHeight="1" x14ac:dyDescent="0.2">
      <c r="A21" s="42"/>
      <c r="B21" s="43"/>
      <c r="C21" s="233" t="s">
        <v>25</v>
      </c>
      <c r="D21" s="233"/>
      <c r="E21" s="233"/>
      <c r="F21" s="234"/>
      <c r="G21" s="223">
        <v>434.83753999999965</v>
      </c>
      <c r="H21" s="224"/>
      <c r="I21" s="46">
        <v>0.01</v>
      </c>
      <c r="J21" s="24"/>
    </row>
    <row r="22" spans="1:10" ht="20.100000000000001" customHeight="1" x14ac:dyDescent="0.2">
      <c r="A22" s="42"/>
      <c r="B22" s="43"/>
      <c r="C22" s="233" t="s">
        <v>26</v>
      </c>
      <c r="D22" s="233"/>
      <c r="E22" s="233"/>
      <c r="F22" s="234"/>
      <c r="G22" s="223">
        <v>86967.507999999929</v>
      </c>
      <c r="H22" s="224"/>
      <c r="I22" s="47">
        <v>2</v>
      </c>
      <c r="J22" s="24"/>
    </row>
    <row r="23" spans="1:10" ht="20.100000000000001" customHeight="1" x14ac:dyDescent="0.2">
      <c r="A23" s="42"/>
      <c r="B23" s="43"/>
      <c r="C23" s="221" t="s">
        <v>27</v>
      </c>
      <c r="D23" s="221"/>
      <c r="E23" s="221"/>
      <c r="F23" s="222"/>
      <c r="G23" s="223">
        <v>1071977.6142856604</v>
      </c>
      <c r="H23" s="224"/>
      <c r="I23" s="47">
        <v>24.370442917681917</v>
      </c>
      <c r="J23" s="24"/>
    </row>
    <row r="24" spans="1:10" ht="20.100000000000001" customHeight="1" x14ac:dyDescent="0.2">
      <c r="A24" s="40"/>
      <c r="B24" s="200" t="s">
        <v>28</v>
      </c>
      <c r="C24" s="200"/>
      <c r="D24" s="200"/>
      <c r="E24" s="200"/>
      <c r="F24" s="201"/>
      <c r="G24" s="215">
        <v>563556099.53238916</v>
      </c>
      <c r="H24" s="216"/>
      <c r="I24" s="217"/>
      <c r="J24" s="24"/>
    </row>
    <row r="25" spans="1:10" ht="20.100000000000001" customHeight="1" x14ac:dyDescent="0.2">
      <c r="A25" s="42"/>
      <c r="B25" s="43"/>
      <c r="C25" s="43"/>
      <c r="D25" s="225" t="s">
        <v>29</v>
      </c>
      <c r="E25" s="225"/>
      <c r="F25" s="226"/>
      <c r="G25" s="206">
        <v>300406653.07472831</v>
      </c>
      <c r="H25" s="227"/>
      <c r="I25" s="228"/>
      <c r="J25" s="24"/>
    </row>
    <row r="26" spans="1:10" ht="20.100000000000001" customHeight="1" x14ac:dyDescent="0.2">
      <c r="A26" s="42"/>
      <c r="B26" s="43"/>
      <c r="C26" s="43"/>
      <c r="D26" s="210" t="s">
        <v>30</v>
      </c>
      <c r="E26" s="210"/>
      <c r="F26" s="211"/>
      <c r="G26" s="212">
        <v>263149446.45766079</v>
      </c>
      <c r="H26" s="213"/>
      <c r="I26" s="214"/>
      <c r="J26" s="24"/>
    </row>
    <row r="27" spans="1:10" ht="20.100000000000001" customHeight="1" x14ac:dyDescent="0.2">
      <c r="A27" s="40"/>
      <c r="B27" s="200" t="s">
        <v>31</v>
      </c>
      <c r="C27" s="200"/>
      <c r="D27" s="200"/>
      <c r="E27" s="200"/>
      <c r="F27" s="201"/>
      <c r="G27" s="215">
        <v>210687279.34</v>
      </c>
      <c r="H27" s="216"/>
      <c r="I27" s="217"/>
      <c r="J27" s="24"/>
    </row>
    <row r="28" spans="1:10" ht="20.100000000000001" customHeight="1" x14ac:dyDescent="0.2">
      <c r="A28" s="40"/>
      <c r="B28" s="200" t="s">
        <v>32</v>
      </c>
      <c r="C28" s="200"/>
      <c r="D28" s="200"/>
      <c r="E28" s="200"/>
      <c r="F28" s="201"/>
      <c r="G28" s="218">
        <v>352868820.19238913</v>
      </c>
      <c r="H28" s="219"/>
      <c r="I28" s="220"/>
      <c r="J28" s="24"/>
    </row>
    <row r="29" spans="1:10" ht="20.100000000000001" customHeight="1" x14ac:dyDescent="0.2">
      <c r="A29" s="40"/>
      <c r="B29" s="200" t="s">
        <v>33</v>
      </c>
      <c r="C29" s="200"/>
      <c r="D29" s="200"/>
      <c r="E29" s="200"/>
      <c r="F29" s="201"/>
      <c r="G29" s="202" t="s">
        <v>34</v>
      </c>
      <c r="H29" s="203"/>
      <c r="I29" s="45" t="s">
        <v>35</v>
      </c>
      <c r="J29" s="24"/>
    </row>
    <row r="30" spans="1:10" ht="20.100000000000001" customHeight="1" x14ac:dyDescent="0.2">
      <c r="A30" s="42"/>
      <c r="B30" s="48"/>
      <c r="C30" s="48"/>
      <c r="D30" s="204" t="s">
        <v>36</v>
      </c>
      <c r="E30" s="204"/>
      <c r="F30" s="205"/>
      <c r="G30" s="206">
        <v>1071977.6142856604</v>
      </c>
      <c r="H30" s="207"/>
      <c r="I30" s="46">
        <v>24.37</v>
      </c>
      <c r="J30" s="24"/>
    </row>
    <row r="31" spans="1:10" ht="20.100000000000001" customHeight="1" thickBot="1" x14ac:dyDescent="0.25">
      <c r="A31" s="49"/>
      <c r="B31" s="50"/>
      <c r="C31" s="50"/>
      <c r="D31" s="195" t="s">
        <v>37</v>
      </c>
      <c r="E31" s="195"/>
      <c r="F31" s="196"/>
      <c r="G31" s="208">
        <v>1588461.5336199987</v>
      </c>
      <c r="H31" s="209"/>
      <c r="I31" s="51">
        <v>36.53</v>
      </c>
      <c r="J31" s="24"/>
    </row>
    <row r="32" spans="1:10" ht="20.100000000000001" customHeight="1" thickBot="1" x14ac:dyDescent="0.25">
      <c r="A32" s="49"/>
      <c r="B32" s="50"/>
      <c r="C32" s="50"/>
      <c r="D32" s="195" t="s">
        <v>27</v>
      </c>
      <c r="E32" s="195"/>
      <c r="F32" s="196"/>
      <c r="G32" s="197">
        <v>2660439.1479056589</v>
      </c>
      <c r="H32" s="198"/>
      <c r="I32" s="52">
        <v>60.9</v>
      </c>
      <c r="J32" s="24"/>
    </row>
    <row r="33" spans="1:10" ht="15.95" customHeight="1" x14ac:dyDescent="0.2">
      <c r="A33" s="199" t="s">
        <v>38</v>
      </c>
      <c r="B33" s="199"/>
      <c r="C33" s="199"/>
      <c r="D33" s="199"/>
      <c r="E33" s="199"/>
      <c r="F33" s="199"/>
      <c r="G33" s="199"/>
      <c r="H33" s="199"/>
      <c r="I33" s="199"/>
      <c r="J33" s="31"/>
    </row>
    <row r="34" spans="1:10" ht="12.75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24"/>
    </row>
    <row r="35" spans="1:10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</row>
    <row r="36" spans="1:10" x14ac:dyDescent="0.2">
      <c r="A36" s="24"/>
      <c r="B36" s="24"/>
      <c r="C36" s="24"/>
      <c r="D36" s="24"/>
      <c r="E36" s="24"/>
      <c r="F36" s="24"/>
      <c r="G36" s="24"/>
      <c r="H36" s="24"/>
      <c r="I36" s="24"/>
      <c r="J36" s="24"/>
    </row>
    <row r="37" spans="1:10" x14ac:dyDescent="0.2">
      <c r="A37" s="24"/>
      <c r="B37" s="24"/>
      <c r="C37" s="24"/>
      <c r="D37" s="24"/>
      <c r="E37" s="24"/>
      <c r="F37" s="24"/>
      <c r="G37" s="24"/>
      <c r="H37" s="24"/>
      <c r="I37" s="24"/>
      <c r="J37" s="24"/>
    </row>
    <row r="38" spans="1:10" x14ac:dyDescent="0.2">
      <c r="A38" s="24"/>
      <c r="B38" s="24"/>
      <c r="C38" s="24"/>
      <c r="D38" s="24"/>
      <c r="E38" s="24"/>
      <c r="F38" s="24"/>
      <c r="G38" s="24"/>
      <c r="H38" s="24"/>
      <c r="I38" s="24"/>
      <c r="J38" s="24"/>
    </row>
    <row r="39" spans="1:10" x14ac:dyDescent="0.2">
      <c r="A39" s="24"/>
      <c r="B39" s="24"/>
      <c r="C39" s="24"/>
      <c r="D39" s="24"/>
      <c r="E39" s="24"/>
      <c r="F39" s="24"/>
      <c r="G39" s="24"/>
      <c r="H39" s="24"/>
      <c r="I39" s="24"/>
      <c r="J39" s="24"/>
    </row>
    <row r="40" spans="1:10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</row>
    <row r="41" spans="1:10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</row>
    <row r="42" spans="1:10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</row>
    <row r="43" spans="1:10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</row>
    <row r="44" spans="1:10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</row>
    <row r="45" spans="1:10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</row>
    <row r="46" spans="1:10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</row>
    <row r="47" spans="1:10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</row>
    <row r="48" spans="1:10" x14ac:dyDescent="0.2">
      <c r="A48" s="24"/>
      <c r="B48" s="24"/>
      <c r="C48" s="24"/>
      <c r="D48" s="24"/>
      <c r="E48" s="24"/>
      <c r="F48" s="24"/>
      <c r="G48" s="24"/>
      <c r="H48" s="24"/>
      <c r="I48" s="24"/>
    </row>
    <row r="49" spans="1:9" x14ac:dyDescent="0.2">
      <c r="A49" s="24"/>
      <c r="B49" s="24"/>
      <c r="C49" s="24"/>
      <c r="D49" s="24"/>
      <c r="E49" s="24"/>
      <c r="F49" s="24"/>
      <c r="G49" s="24"/>
      <c r="H49" s="24"/>
      <c r="I49" s="24"/>
    </row>
    <row r="50" spans="1:9" x14ac:dyDescent="0.2">
      <c r="A50" s="24"/>
      <c r="B50" s="24"/>
      <c r="C50" s="24"/>
      <c r="D50" s="24"/>
      <c r="E50" s="24"/>
      <c r="F50" s="24"/>
      <c r="G50" s="24"/>
      <c r="H50" s="24"/>
      <c r="I50" s="24"/>
    </row>
    <row r="51" spans="1:9" x14ac:dyDescent="0.2">
      <c r="A51" s="24"/>
      <c r="B51" s="24"/>
      <c r="C51" s="24"/>
      <c r="D51" s="24"/>
      <c r="E51" s="24"/>
      <c r="F51" s="24"/>
      <c r="G51" s="24"/>
      <c r="H51" s="24"/>
      <c r="I51" s="24"/>
    </row>
    <row r="52" spans="1:9" x14ac:dyDescent="0.2">
      <c r="A52" s="24"/>
      <c r="B52" s="24"/>
      <c r="C52" s="24"/>
      <c r="D52" s="24"/>
      <c r="E52" s="24"/>
      <c r="F52" s="24"/>
      <c r="G52" s="24"/>
      <c r="H52" s="24"/>
      <c r="I52" s="24"/>
    </row>
    <row r="53" spans="1:9" x14ac:dyDescent="0.2">
      <c r="A53" s="24"/>
      <c r="B53" s="24"/>
      <c r="C53" s="24"/>
      <c r="D53" s="24"/>
      <c r="E53" s="24"/>
      <c r="F53" s="24"/>
      <c r="G53" s="24"/>
      <c r="H53" s="24"/>
      <c r="I53" s="24"/>
    </row>
    <row r="54" spans="1:9" x14ac:dyDescent="0.2">
      <c r="A54" s="24"/>
      <c r="B54" s="24"/>
      <c r="C54" s="24"/>
      <c r="D54" s="24"/>
      <c r="E54" s="24"/>
      <c r="F54" s="24"/>
      <c r="G54" s="24"/>
      <c r="H54" s="24"/>
      <c r="I54" s="24"/>
    </row>
    <row r="55" spans="1:9" x14ac:dyDescent="0.2">
      <c r="A55" s="24"/>
      <c r="B55" s="24"/>
      <c r="C55" s="24"/>
      <c r="D55" s="24"/>
      <c r="E55" s="24"/>
      <c r="F55" s="24"/>
      <c r="G55" s="24"/>
      <c r="H55" s="24"/>
      <c r="I55" s="24"/>
    </row>
  </sheetData>
  <mergeCells count="52">
    <mergeCell ref="C13:F13"/>
    <mergeCell ref="H13:I13"/>
    <mergeCell ref="A2:I2"/>
    <mergeCell ref="A4:I4"/>
    <mergeCell ref="A6:I6"/>
    <mergeCell ref="A8:F8"/>
    <mergeCell ref="A9:F9"/>
    <mergeCell ref="H9:I9"/>
    <mergeCell ref="H10:I10"/>
    <mergeCell ref="B11:F11"/>
    <mergeCell ref="H11:I11"/>
    <mergeCell ref="C12:F12"/>
    <mergeCell ref="H12:I12"/>
    <mergeCell ref="C14:F14"/>
    <mergeCell ref="H14:I14"/>
    <mergeCell ref="B15:F15"/>
    <mergeCell ref="G15:H15"/>
    <mergeCell ref="C16:F16"/>
    <mergeCell ref="G16:H16"/>
    <mergeCell ref="C17:F17"/>
    <mergeCell ref="G17:H17"/>
    <mergeCell ref="C18:F18"/>
    <mergeCell ref="G18:H18"/>
    <mergeCell ref="C19:F19"/>
    <mergeCell ref="G19:H19"/>
    <mergeCell ref="C20:F20"/>
    <mergeCell ref="G20:H20"/>
    <mergeCell ref="C21:F21"/>
    <mergeCell ref="G21:H21"/>
    <mergeCell ref="C22:F22"/>
    <mergeCell ref="G22:H22"/>
    <mergeCell ref="C23:F23"/>
    <mergeCell ref="G23:H23"/>
    <mergeCell ref="B24:F24"/>
    <mergeCell ref="G24:I24"/>
    <mergeCell ref="D25:F25"/>
    <mergeCell ref="G25:I25"/>
    <mergeCell ref="D26:F26"/>
    <mergeCell ref="G26:I26"/>
    <mergeCell ref="B27:F27"/>
    <mergeCell ref="G27:I27"/>
    <mergeCell ref="B28:F28"/>
    <mergeCell ref="G28:I28"/>
    <mergeCell ref="D32:F32"/>
    <mergeCell ref="G32:H32"/>
    <mergeCell ref="A33:I33"/>
    <mergeCell ref="B29:F29"/>
    <mergeCell ref="G29:H29"/>
    <mergeCell ref="D30:F30"/>
    <mergeCell ref="G30:H30"/>
    <mergeCell ref="D31:F31"/>
    <mergeCell ref="G31:H31"/>
  </mergeCells>
  <printOptions horizontalCentered="1" verticalCentered="1"/>
  <pageMargins left="0.59055118110236227" right="0.59055118110236227" top="1.1811023622047245" bottom="0.78740157480314965" header="0.51181102362204722" footer="0.51181102362204722"/>
  <pageSetup paperSize="9" scale="9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view="pageBreakPreview" workbookViewId="0"/>
  </sheetViews>
  <sheetFormatPr defaultRowHeight="11.25" x14ac:dyDescent="0.2"/>
  <cols>
    <col min="1" max="1" width="9.140625" style="53"/>
    <col min="2" max="2" width="15.7109375" style="53" customWidth="1"/>
    <col min="3" max="4" width="3.7109375" style="53" customWidth="1"/>
    <col min="5" max="5" width="4.7109375" style="53" customWidth="1"/>
    <col min="6" max="6" width="5.7109375" style="53" customWidth="1"/>
    <col min="7" max="7" width="8.85546875" style="53" customWidth="1"/>
    <col min="8" max="8" width="81.28515625" style="53" customWidth="1"/>
    <col min="9" max="9" width="24.7109375" style="53" bestFit="1" customWidth="1"/>
    <col min="10" max="10" width="9.140625" style="53"/>
    <col min="11" max="11" width="9.140625" style="54"/>
    <col min="12" max="12" width="12.7109375" style="54" bestFit="1" customWidth="1"/>
    <col min="13" max="13" width="19" style="53" customWidth="1"/>
    <col min="14" max="16384" width="9.140625" style="53"/>
  </cols>
  <sheetData>
    <row r="1" spans="1:15" ht="6" customHeight="1" x14ac:dyDescent="0.2"/>
    <row r="2" spans="1:15" s="55" customFormat="1" ht="20.100000000000001" customHeight="1" x14ac:dyDescent="0.2">
      <c r="A2" s="272" t="s">
        <v>39</v>
      </c>
      <c r="B2" s="272"/>
      <c r="C2" s="272"/>
      <c r="D2" s="272"/>
      <c r="E2" s="272"/>
      <c r="F2" s="272"/>
      <c r="G2" s="272"/>
      <c r="H2" s="272"/>
      <c r="I2" s="272"/>
      <c r="K2" s="56"/>
      <c r="L2" s="56"/>
    </row>
    <row r="3" spans="1:15" ht="6" customHeight="1" x14ac:dyDescent="0.2">
      <c r="L3" s="57"/>
      <c r="M3" s="58"/>
      <c r="N3" s="58"/>
      <c r="O3" s="58"/>
    </row>
    <row r="4" spans="1:15" ht="15.95" customHeight="1" x14ac:dyDescent="0.2">
      <c r="A4" s="273" t="s">
        <v>6</v>
      </c>
      <c r="B4" s="273"/>
      <c r="C4" s="273"/>
      <c r="D4" s="273"/>
      <c r="E4" s="273"/>
      <c r="F4" s="273"/>
      <c r="G4" s="273"/>
      <c r="H4" s="273"/>
      <c r="I4" s="273"/>
      <c r="L4" s="59"/>
      <c r="M4" s="58"/>
      <c r="N4" s="60"/>
      <c r="O4" s="60"/>
    </row>
    <row r="5" spans="1:15" ht="6" customHeight="1" x14ac:dyDescent="0.2">
      <c r="L5" s="59"/>
      <c r="M5" s="61"/>
      <c r="N5" s="61"/>
      <c r="O5" s="61"/>
    </row>
    <row r="6" spans="1:15" s="62" customFormat="1" ht="14.1" customHeight="1" x14ac:dyDescent="0.2">
      <c r="A6" s="274" t="s">
        <v>7</v>
      </c>
      <c r="B6" s="274"/>
      <c r="C6" s="274"/>
      <c r="D6" s="274"/>
      <c r="E6" s="274"/>
      <c r="F6" s="274"/>
      <c r="G6" s="274"/>
      <c r="H6" s="274"/>
      <c r="I6" s="274"/>
      <c r="K6" s="63"/>
      <c r="L6" s="59"/>
      <c r="M6" s="61"/>
      <c r="N6" s="64"/>
      <c r="O6" s="64"/>
    </row>
    <row r="7" spans="1:15" ht="6" customHeight="1" x14ac:dyDescent="0.2">
      <c r="B7" s="65"/>
      <c r="C7" s="65"/>
      <c r="D7" s="65"/>
      <c r="E7" s="65"/>
      <c r="F7" s="65"/>
      <c r="G7" s="65"/>
      <c r="H7" s="65"/>
      <c r="I7" s="65"/>
      <c r="L7" s="66"/>
      <c r="M7" s="60"/>
      <c r="N7" s="67"/>
      <c r="O7" s="67"/>
    </row>
    <row r="8" spans="1:15" ht="14.1" customHeight="1" thickBot="1" x14ac:dyDescent="0.25">
      <c r="B8" s="275" t="s">
        <v>40</v>
      </c>
      <c r="C8" s="275"/>
      <c r="D8" s="275"/>
      <c r="E8" s="275"/>
      <c r="F8" s="68" t="s">
        <v>181</v>
      </c>
      <c r="G8" s="69"/>
      <c r="H8" s="70" t="s">
        <v>41</v>
      </c>
      <c r="I8" s="71" t="s">
        <v>181</v>
      </c>
      <c r="L8" s="66"/>
      <c r="M8" s="60"/>
      <c r="N8" s="60"/>
      <c r="O8" s="60"/>
    </row>
    <row r="9" spans="1:15" ht="20.100000000000001" customHeight="1" thickBot="1" x14ac:dyDescent="0.25">
      <c r="A9" s="72" t="s">
        <v>42</v>
      </c>
      <c r="B9" s="276" t="s">
        <v>43</v>
      </c>
      <c r="C9" s="277"/>
      <c r="D9" s="277"/>
      <c r="E9" s="277"/>
      <c r="F9" s="277"/>
      <c r="G9" s="277"/>
      <c r="H9" s="278"/>
      <c r="I9" s="73" t="s">
        <v>44</v>
      </c>
      <c r="L9" s="59"/>
      <c r="M9" s="61"/>
      <c r="N9" s="61"/>
      <c r="O9" s="61"/>
    </row>
    <row r="10" spans="1:15" ht="14.1" customHeight="1" x14ac:dyDescent="0.2">
      <c r="A10" s="74" t="s">
        <v>45</v>
      </c>
      <c r="B10" s="75" t="s">
        <v>46</v>
      </c>
      <c r="C10" s="76"/>
      <c r="D10" s="279" t="s">
        <v>47</v>
      </c>
      <c r="E10" s="279"/>
      <c r="F10" s="279"/>
      <c r="G10" s="279"/>
      <c r="H10" s="280"/>
      <c r="I10" s="77">
        <v>210687279.33906549</v>
      </c>
      <c r="L10" s="59"/>
      <c r="M10" s="61"/>
      <c r="N10" s="61"/>
      <c r="O10" s="61"/>
    </row>
    <row r="11" spans="1:15" ht="14.1" customHeight="1" x14ac:dyDescent="0.2">
      <c r="A11" s="78" t="s">
        <v>45</v>
      </c>
      <c r="B11" s="79" t="s">
        <v>48</v>
      </c>
      <c r="C11" s="80"/>
      <c r="D11" s="81"/>
      <c r="E11" s="263" t="s">
        <v>49</v>
      </c>
      <c r="F11" s="263"/>
      <c r="G11" s="263"/>
      <c r="H11" s="264"/>
      <c r="I11" s="82">
        <v>210687279.33906549</v>
      </c>
      <c r="L11" s="59"/>
      <c r="M11" s="61"/>
      <c r="N11" s="61"/>
      <c r="O11" s="61"/>
    </row>
    <row r="12" spans="1:15" ht="14.1" customHeight="1" x14ac:dyDescent="0.2">
      <c r="A12" s="83" t="s">
        <v>45</v>
      </c>
      <c r="B12" s="79" t="s">
        <v>50</v>
      </c>
      <c r="C12" s="265"/>
      <c r="D12" s="266"/>
      <c r="E12" s="266"/>
      <c r="F12" s="263" t="s">
        <v>51</v>
      </c>
      <c r="G12" s="263"/>
      <c r="H12" s="264"/>
      <c r="I12" s="84">
        <v>0</v>
      </c>
      <c r="L12" s="59"/>
      <c r="M12" s="61"/>
      <c r="N12" s="61"/>
      <c r="O12" s="61"/>
    </row>
    <row r="13" spans="1:15" ht="14.1" customHeight="1" x14ac:dyDescent="0.2">
      <c r="A13" s="83" t="s">
        <v>45</v>
      </c>
      <c r="B13" s="79" t="s">
        <v>52</v>
      </c>
      <c r="C13" s="265"/>
      <c r="D13" s="266"/>
      <c r="E13" s="266"/>
      <c r="F13" s="266"/>
      <c r="G13" s="255" t="s">
        <v>53</v>
      </c>
      <c r="H13" s="256"/>
      <c r="I13" s="84">
        <v>0</v>
      </c>
      <c r="L13" s="267"/>
      <c r="M13" s="270"/>
      <c r="N13" s="269"/>
      <c r="O13" s="270"/>
    </row>
    <row r="14" spans="1:15" ht="14.1" customHeight="1" x14ac:dyDescent="0.2">
      <c r="A14" s="83" t="s">
        <v>54</v>
      </c>
      <c r="B14" s="79" t="s">
        <v>55</v>
      </c>
      <c r="C14" s="265"/>
      <c r="D14" s="266"/>
      <c r="E14" s="266"/>
      <c r="F14" s="266"/>
      <c r="G14" s="255" t="s">
        <v>56</v>
      </c>
      <c r="H14" s="256"/>
      <c r="I14" s="85">
        <v>0</v>
      </c>
      <c r="L14" s="267"/>
      <c r="M14" s="267"/>
      <c r="N14" s="271"/>
      <c r="O14" s="271"/>
    </row>
    <row r="15" spans="1:15" ht="14.1" customHeight="1" x14ac:dyDescent="0.2">
      <c r="A15" s="83" t="s">
        <v>54</v>
      </c>
      <c r="B15" s="79" t="s">
        <v>57</v>
      </c>
      <c r="C15" s="265"/>
      <c r="D15" s="266"/>
      <c r="E15" s="266"/>
      <c r="F15" s="266"/>
      <c r="G15" s="255" t="s">
        <v>58</v>
      </c>
      <c r="H15" s="256"/>
      <c r="I15" s="85">
        <v>0</v>
      </c>
      <c r="L15" s="267"/>
      <c r="M15" s="267"/>
      <c r="N15" s="271"/>
      <c r="O15" s="271"/>
    </row>
    <row r="16" spans="1:15" ht="14.1" customHeight="1" x14ac:dyDescent="0.2">
      <c r="A16" s="83" t="s">
        <v>54</v>
      </c>
      <c r="B16" s="79" t="s">
        <v>59</v>
      </c>
      <c r="C16" s="265"/>
      <c r="D16" s="266"/>
      <c r="E16" s="266"/>
      <c r="F16" s="266"/>
      <c r="G16" s="255" t="s">
        <v>60</v>
      </c>
      <c r="H16" s="256"/>
      <c r="I16" s="85">
        <v>0</v>
      </c>
      <c r="L16" s="267"/>
      <c r="M16" s="268"/>
      <c r="N16" s="269"/>
      <c r="O16" s="269"/>
    </row>
    <row r="17" spans="1:15" ht="14.1" customHeight="1" x14ac:dyDescent="0.2">
      <c r="A17" s="83" t="s">
        <v>54</v>
      </c>
      <c r="B17" s="79" t="s">
        <v>61</v>
      </c>
      <c r="C17" s="265"/>
      <c r="D17" s="266"/>
      <c r="E17" s="266"/>
      <c r="F17" s="266"/>
      <c r="G17" s="255" t="s">
        <v>62</v>
      </c>
      <c r="H17" s="256"/>
      <c r="I17" s="84">
        <v>0</v>
      </c>
      <c r="L17" s="57"/>
      <c r="M17" s="61"/>
      <c r="N17" s="267"/>
      <c r="O17" s="267"/>
    </row>
    <row r="18" spans="1:15" ht="14.1" customHeight="1" x14ac:dyDescent="0.2">
      <c r="A18" s="83" t="s">
        <v>54</v>
      </c>
      <c r="B18" s="79" t="s">
        <v>63</v>
      </c>
      <c r="C18" s="86"/>
      <c r="D18" s="87"/>
      <c r="E18" s="87"/>
      <c r="F18" s="87"/>
      <c r="G18" s="255" t="s">
        <v>64</v>
      </c>
      <c r="H18" s="256"/>
      <c r="I18" s="84">
        <v>0</v>
      </c>
      <c r="L18" s="57"/>
      <c r="M18" s="61"/>
      <c r="N18" s="61"/>
      <c r="O18" s="61"/>
    </row>
    <row r="19" spans="1:15" ht="14.1" customHeight="1" x14ac:dyDescent="0.2">
      <c r="A19" s="83" t="s">
        <v>54</v>
      </c>
      <c r="B19" s="79" t="s">
        <v>65</v>
      </c>
      <c r="C19" s="86"/>
      <c r="D19" s="87"/>
      <c r="E19" s="87"/>
      <c r="F19" s="87"/>
      <c r="G19" s="255" t="s">
        <v>66</v>
      </c>
      <c r="H19" s="256"/>
      <c r="I19" s="84">
        <v>0</v>
      </c>
      <c r="L19" s="57"/>
      <c r="M19" s="61"/>
      <c r="N19" s="61"/>
      <c r="O19" s="61"/>
    </row>
    <row r="20" spans="1:15" ht="14.1" customHeight="1" x14ac:dyDescent="0.2">
      <c r="A20" s="83" t="s">
        <v>45</v>
      </c>
      <c r="B20" s="79" t="s">
        <v>67</v>
      </c>
      <c r="C20" s="265"/>
      <c r="D20" s="266"/>
      <c r="E20" s="266"/>
      <c r="F20" s="263" t="s">
        <v>68</v>
      </c>
      <c r="G20" s="263"/>
      <c r="H20" s="264"/>
      <c r="I20" s="84">
        <v>0</v>
      </c>
    </row>
    <row r="21" spans="1:15" ht="14.1" customHeight="1" x14ac:dyDescent="0.2">
      <c r="A21" s="83" t="s">
        <v>45</v>
      </c>
      <c r="B21" s="79" t="s">
        <v>69</v>
      </c>
      <c r="C21" s="265"/>
      <c r="D21" s="266"/>
      <c r="E21" s="266"/>
      <c r="F21" s="266"/>
      <c r="G21" s="255" t="s">
        <v>70</v>
      </c>
      <c r="H21" s="256"/>
      <c r="I21" s="84">
        <v>0</v>
      </c>
    </row>
    <row r="22" spans="1:15" ht="14.1" customHeight="1" x14ac:dyDescent="0.2">
      <c r="A22" s="83" t="s">
        <v>54</v>
      </c>
      <c r="B22" s="79" t="s">
        <v>71</v>
      </c>
      <c r="C22" s="265"/>
      <c r="D22" s="266"/>
      <c r="E22" s="266"/>
      <c r="F22" s="266"/>
      <c r="G22" s="255" t="s">
        <v>56</v>
      </c>
      <c r="H22" s="256"/>
      <c r="I22" s="84">
        <v>0</v>
      </c>
    </row>
    <row r="23" spans="1:15" ht="14.1" customHeight="1" x14ac:dyDescent="0.2">
      <c r="A23" s="83" t="s">
        <v>54</v>
      </c>
      <c r="B23" s="79" t="s">
        <v>72</v>
      </c>
      <c r="C23" s="265"/>
      <c r="D23" s="266"/>
      <c r="E23" s="266"/>
      <c r="F23" s="266"/>
      <c r="G23" s="255" t="s">
        <v>73</v>
      </c>
      <c r="H23" s="256"/>
      <c r="I23" s="84">
        <v>0</v>
      </c>
    </row>
    <row r="24" spans="1:15" ht="14.1" customHeight="1" x14ac:dyDescent="0.2">
      <c r="A24" s="83" t="s">
        <v>54</v>
      </c>
      <c r="B24" s="79" t="s">
        <v>74</v>
      </c>
      <c r="C24" s="265"/>
      <c r="D24" s="266"/>
      <c r="E24" s="266"/>
      <c r="F24" s="266"/>
      <c r="G24" s="255" t="s">
        <v>62</v>
      </c>
      <c r="H24" s="256"/>
      <c r="I24" s="84">
        <v>0</v>
      </c>
    </row>
    <row r="25" spans="1:15" ht="14.1" customHeight="1" x14ac:dyDescent="0.2">
      <c r="A25" s="83" t="s">
        <v>54</v>
      </c>
      <c r="B25" s="79" t="s">
        <v>75</v>
      </c>
      <c r="C25" s="265"/>
      <c r="D25" s="266"/>
      <c r="E25" s="266"/>
      <c r="F25" s="266"/>
      <c r="G25" s="255" t="s">
        <v>64</v>
      </c>
      <c r="H25" s="256"/>
      <c r="I25" s="84">
        <v>0</v>
      </c>
    </row>
    <row r="26" spans="1:15" ht="14.1" customHeight="1" x14ac:dyDescent="0.2">
      <c r="A26" s="83" t="s">
        <v>54</v>
      </c>
      <c r="B26" s="79" t="s">
        <v>76</v>
      </c>
      <c r="C26" s="86"/>
      <c r="D26" s="87"/>
      <c r="E26" s="87"/>
      <c r="F26" s="87"/>
      <c r="G26" s="255" t="s">
        <v>66</v>
      </c>
      <c r="H26" s="256"/>
      <c r="I26" s="84">
        <v>0</v>
      </c>
    </row>
    <row r="27" spans="1:15" ht="14.1" customHeight="1" x14ac:dyDescent="0.2">
      <c r="A27" s="83" t="s">
        <v>45</v>
      </c>
      <c r="B27" s="79" t="s">
        <v>77</v>
      </c>
      <c r="C27" s="86"/>
      <c r="D27" s="87"/>
      <c r="E27" s="88"/>
      <c r="F27" s="263" t="s">
        <v>78</v>
      </c>
      <c r="G27" s="263"/>
      <c r="H27" s="264"/>
      <c r="I27" s="89">
        <v>237622907.72145471</v>
      </c>
    </row>
    <row r="28" spans="1:15" ht="14.1" customHeight="1" x14ac:dyDescent="0.2">
      <c r="A28" s="83" t="s">
        <v>45</v>
      </c>
      <c r="B28" s="79" t="s">
        <v>79</v>
      </c>
      <c r="C28" s="86"/>
      <c r="D28" s="87"/>
      <c r="E28" s="87"/>
      <c r="F28" s="87"/>
      <c r="G28" s="255" t="s">
        <v>80</v>
      </c>
      <c r="H28" s="256"/>
      <c r="I28" s="84">
        <v>264939429.625</v>
      </c>
    </row>
    <row r="29" spans="1:15" ht="14.1" customHeight="1" x14ac:dyDescent="0.2">
      <c r="A29" s="83" t="s">
        <v>54</v>
      </c>
      <c r="B29" s="79" t="s">
        <v>81</v>
      </c>
      <c r="C29" s="86"/>
      <c r="D29" s="87"/>
      <c r="E29" s="87"/>
      <c r="F29" s="87"/>
      <c r="G29" s="255" t="s">
        <v>82</v>
      </c>
      <c r="H29" s="256"/>
      <c r="I29" s="84">
        <v>0</v>
      </c>
    </row>
    <row r="30" spans="1:15" ht="14.1" customHeight="1" x14ac:dyDescent="0.2">
      <c r="A30" s="83" t="s">
        <v>54</v>
      </c>
      <c r="B30" s="79" t="s">
        <v>83</v>
      </c>
      <c r="C30" s="86"/>
      <c r="D30" s="87"/>
      <c r="E30" s="87"/>
      <c r="F30" s="87"/>
      <c r="G30" s="255" t="s">
        <v>84</v>
      </c>
      <c r="H30" s="256"/>
      <c r="I30" s="84">
        <v>-1626474.6072368729</v>
      </c>
      <c r="M30" s="90"/>
    </row>
    <row r="31" spans="1:15" ht="14.1" customHeight="1" x14ac:dyDescent="0.2">
      <c r="A31" s="83" t="s">
        <v>54</v>
      </c>
      <c r="B31" s="79" t="s">
        <v>85</v>
      </c>
      <c r="C31" s="86"/>
      <c r="D31" s="87"/>
      <c r="E31" s="87"/>
      <c r="F31" s="87"/>
      <c r="G31" s="255" t="s">
        <v>86</v>
      </c>
      <c r="H31" s="256"/>
      <c r="I31" s="84">
        <v>-163508.55626730446</v>
      </c>
      <c r="M31" s="90"/>
    </row>
    <row r="32" spans="1:15" ht="14.1" customHeight="1" x14ac:dyDescent="0.2">
      <c r="A32" s="83" t="s">
        <v>54</v>
      </c>
      <c r="B32" s="79" t="s">
        <v>87</v>
      </c>
      <c r="C32" s="86"/>
      <c r="D32" s="87"/>
      <c r="E32" s="87"/>
      <c r="F32" s="87"/>
      <c r="G32" s="255" t="s">
        <v>88</v>
      </c>
      <c r="H32" s="256"/>
      <c r="I32" s="84">
        <v>-25526538.74004114</v>
      </c>
    </row>
    <row r="33" spans="1:9" ht="14.1" customHeight="1" x14ac:dyDescent="0.2">
      <c r="A33" s="83" t="s">
        <v>54</v>
      </c>
      <c r="B33" s="79" t="s">
        <v>89</v>
      </c>
      <c r="C33" s="86"/>
      <c r="D33" s="87"/>
      <c r="E33" s="87"/>
      <c r="F33" s="87"/>
      <c r="G33" s="255" t="s">
        <v>90</v>
      </c>
      <c r="H33" s="256"/>
      <c r="I33" s="84">
        <v>0</v>
      </c>
    </row>
    <row r="34" spans="1:9" ht="14.1" customHeight="1" x14ac:dyDescent="0.2">
      <c r="A34" s="83" t="s">
        <v>45</v>
      </c>
      <c r="B34" s="79" t="s">
        <v>91</v>
      </c>
      <c r="C34" s="265"/>
      <c r="D34" s="266"/>
      <c r="E34" s="266"/>
      <c r="F34" s="263" t="s">
        <v>92</v>
      </c>
      <c r="G34" s="263"/>
      <c r="H34" s="264"/>
      <c r="I34" s="89">
        <v>266109106.60999995</v>
      </c>
    </row>
    <row r="35" spans="1:9" ht="14.1" customHeight="1" x14ac:dyDescent="0.2">
      <c r="A35" s="83" t="s">
        <v>45</v>
      </c>
      <c r="B35" s="79" t="s">
        <v>93</v>
      </c>
      <c r="C35" s="265"/>
      <c r="D35" s="266"/>
      <c r="E35" s="266"/>
      <c r="F35" s="266"/>
      <c r="G35" s="255" t="s">
        <v>94</v>
      </c>
      <c r="H35" s="256"/>
      <c r="I35" s="84">
        <v>355973541.57999998</v>
      </c>
    </row>
    <row r="36" spans="1:9" ht="14.1" customHeight="1" x14ac:dyDescent="0.2">
      <c r="A36" s="83" t="s">
        <v>54</v>
      </c>
      <c r="B36" s="79" t="s">
        <v>95</v>
      </c>
      <c r="C36" s="265"/>
      <c r="D36" s="266"/>
      <c r="E36" s="266"/>
      <c r="F36" s="266"/>
      <c r="G36" s="255" t="s">
        <v>82</v>
      </c>
      <c r="H36" s="256"/>
      <c r="I36" s="84">
        <v>-31892411.91</v>
      </c>
    </row>
    <row r="37" spans="1:9" ht="14.1" customHeight="1" x14ac:dyDescent="0.2">
      <c r="A37" s="83" t="s">
        <v>54</v>
      </c>
      <c r="B37" s="79" t="s">
        <v>96</v>
      </c>
      <c r="C37" s="265"/>
      <c r="D37" s="266"/>
      <c r="E37" s="266"/>
      <c r="F37" s="266"/>
      <c r="G37" s="255" t="s">
        <v>97</v>
      </c>
      <c r="H37" s="256"/>
      <c r="I37" s="84">
        <v>-23674476.600000001</v>
      </c>
    </row>
    <row r="38" spans="1:9" ht="14.1" customHeight="1" x14ac:dyDescent="0.2">
      <c r="A38" s="83" t="s">
        <v>54</v>
      </c>
      <c r="B38" s="79" t="s">
        <v>98</v>
      </c>
      <c r="C38" s="265"/>
      <c r="D38" s="266"/>
      <c r="E38" s="266"/>
      <c r="F38" s="266"/>
      <c r="G38" s="255" t="s">
        <v>88</v>
      </c>
      <c r="H38" s="256"/>
      <c r="I38" s="84">
        <v>-34297546.459999964</v>
      </c>
    </row>
    <row r="39" spans="1:9" ht="14.1" customHeight="1" x14ac:dyDescent="0.2">
      <c r="A39" s="83" t="s">
        <v>54</v>
      </c>
      <c r="B39" s="79" t="s">
        <v>99</v>
      </c>
      <c r="C39" s="265"/>
      <c r="D39" s="266"/>
      <c r="E39" s="266"/>
      <c r="F39" s="266"/>
      <c r="G39" s="255" t="s">
        <v>64</v>
      </c>
      <c r="H39" s="256"/>
      <c r="I39" s="84">
        <v>0</v>
      </c>
    </row>
    <row r="40" spans="1:9" ht="14.1" customHeight="1" x14ac:dyDescent="0.2">
      <c r="A40" s="83" t="s">
        <v>54</v>
      </c>
      <c r="B40" s="79" t="s">
        <v>100</v>
      </c>
      <c r="C40" s="265"/>
      <c r="D40" s="266"/>
      <c r="E40" s="266"/>
      <c r="F40" s="263" t="s">
        <v>101</v>
      </c>
      <c r="G40" s="263"/>
      <c r="H40" s="264"/>
      <c r="I40" s="89">
        <v>-293044734.99238914</v>
      </c>
    </row>
    <row r="41" spans="1:9" ht="14.1" customHeight="1" x14ac:dyDescent="0.2">
      <c r="A41" s="91" t="s">
        <v>54</v>
      </c>
      <c r="B41" s="79" t="s">
        <v>102</v>
      </c>
      <c r="C41" s="261"/>
      <c r="D41" s="261"/>
      <c r="E41" s="261"/>
      <c r="F41" s="261"/>
      <c r="G41" s="262" t="s">
        <v>103</v>
      </c>
      <c r="H41" s="262"/>
      <c r="I41" s="84">
        <v>-293044734.99238914</v>
      </c>
    </row>
    <row r="42" spans="1:9" ht="14.1" customHeight="1" x14ac:dyDescent="0.2">
      <c r="A42" s="83" t="s">
        <v>45</v>
      </c>
      <c r="B42" s="92" t="s">
        <v>104</v>
      </c>
      <c r="C42" s="87"/>
      <c r="D42" s="87"/>
      <c r="E42" s="88"/>
      <c r="F42" s="263" t="s">
        <v>105</v>
      </c>
      <c r="G42" s="263"/>
      <c r="H42" s="264"/>
      <c r="I42" s="89">
        <v>0</v>
      </c>
    </row>
    <row r="43" spans="1:9" ht="14.1" customHeight="1" x14ac:dyDescent="0.2">
      <c r="A43" s="83" t="s">
        <v>45</v>
      </c>
      <c r="B43" s="92" t="s">
        <v>106</v>
      </c>
      <c r="C43" s="93"/>
      <c r="D43" s="93"/>
      <c r="E43" s="94"/>
      <c r="F43" s="95"/>
      <c r="G43" s="255" t="s">
        <v>107</v>
      </c>
      <c r="H43" s="256"/>
      <c r="I43" s="96"/>
    </row>
    <row r="44" spans="1:9" ht="14.1" customHeight="1" x14ac:dyDescent="0.2">
      <c r="A44" s="83" t="s">
        <v>45</v>
      </c>
      <c r="B44" s="92" t="s">
        <v>108</v>
      </c>
      <c r="C44" s="93"/>
      <c r="D44" s="93"/>
      <c r="E44" s="94"/>
      <c r="F44" s="263" t="s">
        <v>109</v>
      </c>
      <c r="G44" s="263"/>
      <c r="H44" s="264"/>
      <c r="I44" s="96">
        <v>0</v>
      </c>
    </row>
    <row r="45" spans="1:9" ht="14.1" customHeight="1" x14ac:dyDescent="0.2">
      <c r="A45" s="83" t="s">
        <v>45</v>
      </c>
      <c r="B45" s="92" t="s">
        <v>110</v>
      </c>
      <c r="C45" s="93"/>
      <c r="D45" s="93"/>
      <c r="E45" s="94"/>
      <c r="F45" s="95"/>
      <c r="G45" s="255" t="s">
        <v>111</v>
      </c>
      <c r="H45" s="256"/>
      <c r="I45" s="96"/>
    </row>
    <row r="46" spans="1:9" ht="14.1" customHeight="1" x14ac:dyDescent="0.2">
      <c r="A46" s="83" t="s">
        <v>45</v>
      </c>
      <c r="B46" s="92" t="s">
        <v>112</v>
      </c>
      <c r="C46" s="93"/>
      <c r="D46" s="93"/>
      <c r="E46" s="94"/>
      <c r="F46" s="95"/>
      <c r="G46" s="255" t="s">
        <v>107</v>
      </c>
      <c r="H46" s="256"/>
      <c r="I46" s="96"/>
    </row>
    <row r="47" spans="1:9" ht="14.1" customHeight="1" x14ac:dyDescent="0.2">
      <c r="A47" s="83" t="s">
        <v>45</v>
      </c>
      <c r="B47" s="92" t="s">
        <v>113</v>
      </c>
      <c r="C47" s="93"/>
      <c r="D47" s="93"/>
      <c r="E47" s="94"/>
      <c r="F47" s="95"/>
      <c r="G47" s="255" t="s">
        <v>114</v>
      </c>
      <c r="H47" s="256"/>
      <c r="I47" s="96"/>
    </row>
    <row r="48" spans="1:9" ht="14.1" customHeight="1" x14ac:dyDescent="0.2">
      <c r="A48" s="83" t="s">
        <v>45</v>
      </c>
      <c r="B48" s="92" t="s">
        <v>115</v>
      </c>
      <c r="C48" s="93"/>
      <c r="D48" s="93"/>
      <c r="E48" s="94"/>
      <c r="F48" s="95"/>
      <c r="G48" s="255" t="s">
        <v>116</v>
      </c>
      <c r="H48" s="256"/>
      <c r="I48" s="96"/>
    </row>
    <row r="49" spans="1:9" ht="14.1" customHeight="1" thickBot="1" x14ac:dyDescent="0.25">
      <c r="A49" s="97" t="s">
        <v>45</v>
      </c>
      <c r="B49" s="98" t="s">
        <v>117</v>
      </c>
      <c r="C49" s="99"/>
      <c r="D49" s="99"/>
      <c r="E49" s="100"/>
      <c r="F49" s="101"/>
      <c r="G49" s="257" t="s">
        <v>118</v>
      </c>
      <c r="H49" s="258"/>
      <c r="I49" s="102"/>
    </row>
    <row r="50" spans="1:9" ht="14.1" customHeight="1" x14ac:dyDescent="0.2">
      <c r="A50" s="103"/>
      <c r="B50" s="104"/>
      <c r="C50" s="259"/>
      <c r="D50" s="259"/>
      <c r="E50" s="259"/>
      <c r="F50" s="260"/>
      <c r="G50" s="260"/>
      <c r="H50" s="260"/>
      <c r="I50" s="105"/>
    </row>
    <row r="51" spans="1:9" ht="14.1" customHeight="1" x14ac:dyDescent="0.2"/>
    <row r="52" spans="1:9" ht="14.1" customHeight="1" x14ac:dyDescent="0.2"/>
    <row r="53" spans="1:9" ht="14.1" customHeight="1" x14ac:dyDescent="0.2"/>
    <row r="54" spans="1:9" ht="14.1" customHeight="1" x14ac:dyDescent="0.2"/>
    <row r="55" spans="1:9" ht="3.95" customHeight="1" x14ac:dyDescent="0.2"/>
  </sheetData>
  <mergeCells count="76">
    <mergeCell ref="D10:H10"/>
    <mergeCell ref="A2:I2"/>
    <mergeCell ref="A4:I4"/>
    <mergeCell ref="A6:I6"/>
    <mergeCell ref="B8:E8"/>
    <mergeCell ref="B9:H9"/>
    <mergeCell ref="C15:F15"/>
    <mergeCell ref="G15:H15"/>
    <mergeCell ref="L15:M15"/>
    <mergeCell ref="N15:O15"/>
    <mergeCell ref="E11:H11"/>
    <mergeCell ref="C12:E12"/>
    <mergeCell ref="F12:H12"/>
    <mergeCell ref="C13:F13"/>
    <mergeCell ref="G13:H13"/>
    <mergeCell ref="L13:M13"/>
    <mergeCell ref="N13:O13"/>
    <mergeCell ref="C14:F14"/>
    <mergeCell ref="G14:H14"/>
    <mergeCell ref="L14:M14"/>
    <mergeCell ref="N14:O14"/>
    <mergeCell ref="C16:F16"/>
    <mergeCell ref="G16:H16"/>
    <mergeCell ref="L16:M16"/>
    <mergeCell ref="N16:O16"/>
    <mergeCell ref="C17:F17"/>
    <mergeCell ref="G17:H17"/>
    <mergeCell ref="N17:O17"/>
    <mergeCell ref="G18:H18"/>
    <mergeCell ref="G19:H19"/>
    <mergeCell ref="C20:E20"/>
    <mergeCell ref="F20:H20"/>
    <mergeCell ref="C21:F21"/>
    <mergeCell ref="G21:H21"/>
    <mergeCell ref="G29:H29"/>
    <mergeCell ref="C22:F22"/>
    <mergeCell ref="G22:H22"/>
    <mergeCell ref="C23:F23"/>
    <mergeCell ref="G23:H23"/>
    <mergeCell ref="C24:F24"/>
    <mergeCell ref="G24:H24"/>
    <mergeCell ref="C25:F25"/>
    <mergeCell ref="G25:H25"/>
    <mergeCell ref="G26:H26"/>
    <mergeCell ref="F27:H27"/>
    <mergeCell ref="G28:H28"/>
    <mergeCell ref="G30:H30"/>
    <mergeCell ref="G31:H31"/>
    <mergeCell ref="G32:H32"/>
    <mergeCell ref="G33:H33"/>
    <mergeCell ref="C34:E34"/>
    <mergeCell ref="F34:H34"/>
    <mergeCell ref="C35:F35"/>
    <mergeCell ref="G35:H35"/>
    <mergeCell ref="C36:F36"/>
    <mergeCell ref="G36:H36"/>
    <mergeCell ref="C37:F37"/>
    <mergeCell ref="G37:H37"/>
    <mergeCell ref="G45:H45"/>
    <mergeCell ref="C38:F38"/>
    <mergeCell ref="G38:H38"/>
    <mergeCell ref="C39:F39"/>
    <mergeCell ref="G39:H39"/>
    <mergeCell ref="C40:E40"/>
    <mergeCell ref="F40:H40"/>
    <mergeCell ref="C41:F41"/>
    <mergeCell ref="G41:H41"/>
    <mergeCell ref="F42:H42"/>
    <mergeCell ref="G43:H43"/>
    <mergeCell ref="F44:H44"/>
    <mergeCell ref="G46:H46"/>
    <mergeCell ref="G47:H47"/>
    <mergeCell ref="G48:H48"/>
    <mergeCell ref="G49:H49"/>
    <mergeCell ref="C50:E50"/>
    <mergeCell ref="F50:H50"/>
  </mergeCells>
  <printOptions horizontalCentered="1" verticalCentered="1"/>
  <pageMargins left="0.78740157480314965" right="0.78740157480314965" top="1.1811023622047245" bottom="0.70866141732283472" header="0" footer="0"/>
  <pageSetup paperSize="9" scale="68" orientation="landscape" horizontalDpi="429496729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6"/>
  <sheetViews>
    <sheetView view="pageBreakPreview" zoomScaleNormal="90" workbookViewId="0">
      <selection activeCell="J31" sqref="J31"/>
    </sheetView>
  </sheetViews>
  <sheetFormatPr defaultRowHeight="12.75" x14ac:dyDescent="0.2"/>
  <cols>
    <col min="1" max="1" width="2.7109375" style="138" customWidth="1"/>
    <col min="2" max="2" width="14.7109375" style="138" customWidth="1"/>
    <col min="3" max="5" width="17.7109375" style="138" bestFit="1" customWidth="1"/>
    <col min="6" max="6" width="16.7109375" style="138" customWidth="1"/>
    <col min="7" max="7" width="2.7109375" style="138" customWidth="1"/>
    <col min="8" max="8" width="14.7109375" style="138" customWidth="1"/>
    <col min="9" max="9" width="9.7109375" style="138" bestFit="1" customWidth="1"/>
    <col min="10" max="12" width="17.7109375" style="138" customWidth="1"/>
    <col min="13" max="15" width="10" style="138" customWidth="1"/>
    <col min="16" max="16384" width="9.140625" style="138"/>
  </cols>
  <sheetData>
    <row r="1" spans="2:9" s="320" customFormat="1" ht="24.95" customHeight="1" x14ac:dyDescent="0.2">
      <c r="B1" s="317" t="s">
        <v>184</v>
      </c>
      <c r="C1" s="317" t="s">
        <v>30</v>
      </c>
      <c r="D1" s="317" t="s">
        <v>29</v>
      </c>
      <c r="E1" s="317" t="s">
        <v>185</v>
      </c>
      <c r="F1" s="317" t="s">
        <v>186</v>
      </c>
      <c r="G1" s="317"/>
      <c r="H1" s="318" t="s">
        <v>187</v>
      </c>
      <c r="I1" s="319"/>
    </row>
    <row r="2" spans="2:9" s="325" customFormat="1" ht="10.5" x14ac:dyDescent="0.15">
      <c r="B2" s="321">
        <v>2016</v>
      </c>
      <c r="C2" s="322">
        <v>181875248.13999999</v>
      </c>
      <c r="D2" s="322">
        <v>244533165.72999999</v>
      </c>
      <c r="E2" s="322">
        <f>(C2+D2)</f>
        <v>426408413.87</v>
      </c>
      <c r="F2" s="322">
        <v>55370787.490000002</v>
      </c>
      <c r="G2" s="322"/>
      <c r="H2" s="323">
        <f>(E2-F2)</f>
        <v>371037626.38</v>
      </c>
      <c r="I2" s="324"/>
    </row>
    <row r="3" spans="2:9" s="325" customFormat="1" ht="10.5" x14ac:dyDescent="0.15">
      <c r="B3" s="321">
        <f>[2]V!D10</f>
        <v>2018</v>
      </c>
      <c r="C3" s="322">
        <f>'[2]RESUMO IEN'!D46</f>
        <v>261239091.43517381</v>
      </c>
      <c r="D3" s="322">
        <f>'[2]RESUMO IEN'!D36</f>
        <v>262734234.17200094</v>
      </c>
      <c r="E3" s="322">
        <f>(C3+D3)</f>
        <v>523973325.60717475</v>
      </c>
      <c r="F3" s="322">
        <f>'[2]RESUMO IEN'!D51</f>
        <v>210687279.34</v>
      </c>
      <c r="G3" s="322"/>
      <c r="H3" s="323">
        <f>(E3-F3)</f>
        <v>313286046.26717472</v>
      </c>
      <c r="I3" s="324"/>
    </row>
    <row r="4" spans="2:9" ht="9.9499999999999993" customHeight="1" x14ac:dyDescent="0.2">
      <c r="B4" s="326"/>
      <c r="C4" s="327"/>
      <c r="D4" s="327"/>
      <c r="E4" s="327"/>
      <c r="F4" s="327"/>
      <c r="G4" s="327"/>
      <c r="H4" s="328"/>
      <c r="I4" s="327"/>
    </row>
    <row r="5" spans="2:9" ht="9.9499999999999993" customHeight="1" x14ac:dyDescent="0.2">
      <c r="B5" s="326"/>
      <c r="C5" s="327"/>
      <c r="D5" s="327"/>
      <c r="E5" s="327"/>
      <c r="F5" s="327"/>
      <c r="G5" s="327"/>
      <c r="H5" s="328"/>
      <c r="I5" s="327"/>
    </row>
    <row r="6" spans="2:9" ht="39.950000000000003" customHeight="1" x14ac:dyDescent="0.2">
      <c r="B6" s="329" t="s">
        <v>188</v>
      </c>
      <c r="C6" s="329"/>
      <c r="D6" s="329"/>
      <c r="E6" s="329"/>
      <c r="F6" s="329"/>
      <c r="G6" s="327"/>
      <c r="H6" s="328"/>
      <c r="I6" s="327"/>
    </row>
    <row r="7" spans="2:9" ht="9.9499999999999993" customHeight="1" x14ac:dyDescent="0.2"/>
    <row r="8" spans="2:9" ht="14.1" customHeight="1" x14ac:dyDescent="0.2"/>
    <row r="9" spans="2:9" ht="14.1" customHeight="1" x14ac:dyDescent="0.2"/>
    <row r="10" spans="2:9" ht="14.1" customHeight="1" x14ac:dyDescent="0.2"/>
    <row r="11" spans="2:9" ht="14.1" customHeight="1" x14ac:dyDescent="0.2"/>
    <row r="12" spans="2:9" ht="14.1" customHeight="1" x14ac:dyDescent="0.2"/>
    <row r="13" spans="2:9" ht="14.1" customHeight="1" x14ac:dyDescent="0.2"/>
    <row r="14" spans="2:9" ht="14.1" customHeight="1" x14ac:dyDescent="0.2"/>
    <row r="15" spans="2:9" ht="14.1" customHeight="1" x14ac:dyDescent="0.2"/>
    <row r="16" spans="2:9" ht="14.1" customHeight="1" x14ac:dyDescent="0.2"/>
    <row r="17" spans="1:7" ht="14.1" customHeight="1" x14ac:dyDescent="0.2"/>
    <row r="18" spans="1:7" ht="14.1" customHeight="1" x14ac:dyDescent="0.2"/>
    <row r="19" spans="1:7" ht="14.1" customHeight="1" x14ac:dyDescent="0.2"/>
    <row r="20" spans="1:7" ht="14.1" customHeight="1" x14ac:dyDescent="0.2"/>
    <row r="21" spans="1:7" ht="14.1" customHeight="1" x14ac:dyDescent="0.2"/>
    <row r="22" spans="1:7" ht="14.1" customHeight="1" x14ac:dyDescent="0.2"/>
    <row r="23" spans="1:7" ht="30" customHeight="1" x14ac:dyDescent="0.2">
      <c r="B23" s="330"/>
      <c r="C23" s="330"/>
    </row>
    <row r="24" spans="1:7" ht="15.95" customHeight="1" x14ac:dyDescent="0.2">
      <c r="A24" s="330"/>
      <c r="B24" s="331"/>
      <c r="C24" s="330"/>
      <c r="D24"/>
      <c r="E24" s="332" t="s">
        <v>189</v>
      </c>
      <c r="F24" s="332">
        <f>B3</f>
        <v>2018</v>
      </c>
      <c r="G24" s="333"/>
    </row>
    <row r="25" spans="1:7" ht="15.95" customHeight="1" x14ac:dyDescent="0.2">
      <c r="B25" s="334" t="s">
        <v>190</v>
      </c>
      <c r="C25" s="335"/>
      <c r="D25" s="336"/>
      <c r="E25" s="337">
        <f>1363+2</f>
        <v>1365</v>
      </c>
      <c r="F25" s="337">
        <f>[2]II!G12</f>
        <v>1395</v>
      </c>
      <c r="G25" s="338"/>
    </row>
    <row r="26" spans="1:7" ht="15.95" customHeight="1" x14ac:dyDescent="0.2">
      <c r="B26" s="334" t="s">
        <v>191</v>
      </c>
      <c r="C26" s="335"/>
      <c r="D26" s="336"/>
      <c r="E26" s="339">
        <f>580+296</f>
        <v>876</v>
      </c>
      <c r="F26" s="337">
        <f>[2]II!G13+[2]II!G14</f>
        <v>930</v>
      </c>
      <c r="G26" s="338"/>
    </row>
    <row r="27" spans="1:7" ht="15.95" customHeight="1" x14ac:dyDescent="0.2">
      <c r="B27" s="334" t="s">
        <v>192</v>
      </c>
      <c r="C27" s="335"/>
      <c r="D27" s="336"/>
      <c r="E27" s="340">
        <f>29.43%+41.69%</f>
        <v>0.71120000000000005</v>
      </c>
      <c r="F27" s="341">
        <f>'[2]RESUMO IEN'!I52+'[2]RESUMO IEN'!J52</f>
        <v>0.71120000000000005</v>
      </c>
      <c r="G27" s="342"/>
    </row>
    <row r="28" spans="1:7" ht="15.95" customHeight="1" x14ac:dyDescent="0.2">
      <c r="B28" s="334" t="s">
        <v>193</v>
      </c>
      <c r="C28" s="335"/>
      <c r="D28" s="336"/>
      <c r="E28" s="340">
        <f>E27</f>
        <v>0.71120000000000005</v>
      </c>
      <c r="F28" s="341">
        <f>[2]V!B5+[2]V!P6+[2]V!R6</f>
        <v>0.65625924549959291</v>
      </c>
      <c r="G28" s="342"/>
    </row>
    <row r="29" spans="1:7" ht="15.95" customHeight="1" x14ac:dyDescent="0.2">
      <c r="B29" s="334" t="s">
        <v>194</v>
      </c>
      <c r="C29" s="335"/>
      <c r="D29" s="336"/>
      <c r="E29" s="340">
        <v>0.1207</v>
      </c>
      <c r="F29" s="341">
        <f>'[2]RESUMO IEN'!O81</f>
        <v>0.115938</v>
      </c>
      <c r="G29" s="343"/>
    </row>
    <row r="30" spans="1:7" ht="15.95" customHeight="1" x14ac:dyDescent="0.2">
      <c r="B30" s="334" t="s">
        <v>195</v>
      </c>
      <c r="C30" s="335"/>
      <c r="D30" s="336"/>
      <c r="E30" s="340">
        <v>0.17949999999999999</v>
      </c>
      <c r="F30" s="341">
        <f>'[2]RESUMO IEN'!X78</f>
        <v>8.1941999999999959E-2</v>
      </c>
      <c r="G30" s="343"/>
    </row>
    <row r="31" spans="1:7" ht="13.5" customHeight="1" x14ac:dyDescent="0.2"/>
    <row r="33" spans="2:10" x14ac:dyDescent="0.2">
      <c r="B33" s="344" t="s">
        <v>132</v>
      </c>
      <c r="C33" s="344" t="s">
        <v>196</v>
      </c>
      <c r="D33" s="344" t="s">
        <v>197</v>
      </c>
      <c r="E33" s="344" t="s">
        <v>187</v>
      </c>
      <c r="F33" s="344" t="s">
        <v>198</v>
      </c>
      <c r="H33" s="345" t="s">
        <v>199</v>
      </c>
    </row>
    <row r="34" spans="2:10" ht="13.5" thickBot="1" x14ac:dyDescent="0.25">
      <c r="B34" s="346" t="s">
        <v>189</v>
      </c>
      <c r="C34" s="347">
        <f>F2</f>
        <v>55370787.490000002</v>
      </c>
      <c r="D34" s="347">
        <f>E2</f>
        <v>426408413.87</v>
      </c>
      <c r="E34" s="347">
        <f>H2</f>
        <v>371037626.38</v>
      </c>
      <c r="F34" s="348">
        <f t="shared" ref="F34:F35" si="0">C34/D34*100</f>
        <v>12.985388113584692</v>
      </c>
      <c r="H34" s="138">
        <f>E34/D34</f>
        <v>0.87014611886415305</v>
      </c>
      <c r="I34" s="349"/>
    </row>
    <row r="35" spans="2:10" ht="13.5" thickBot="1" x14ac:dyDescent="0.25">
      <c r="B35" s="346">
        <f>B3</f>
        <v>2018</v>
      </c>
      <c r="C35" s="347">
        <f>F3</f>
        <v>210687279.34</v>
      </c>
      <c r="D35" s="347">
        <f>E3</f>
        <v>523973325.60717475</v>
      </c>
      <c r="E35" s="347">
        <f>H3</f>
        <v>313286046.26717472</v>
      </c>
      <c r="F35" s="348">
        <f t="shared" si="0"/>
        <v>40.209542937297009</v>
      </c>
      <c r="H35" s="138">
        <f t="shared" ref="H35" si="1">E35/D35</f>
        <v>0.59790457062702984</v>
      </c>
      <c r="I35" s="349">
        <f>F35-F34</f>
        <v>27.224154823712318</v>
      </c>
      <c r="J35" s="350">
        <f>(100-F35)*12/'[2]RESUMO IEN'!M6</f>
        <v>2.5995850896827388</v>
      </c>
    </row>
    <row r="36" spans="2:10" x14ac:dyDescent="0.2">
      <c r="B36" s="138" t="s">
        <v>200</v>
      </c>
    </row>
  </sheetData>
  <mergeCells count="7">
    <mergeCell ref="B30:D30"/>
    <mergeCell ref="B6:F6"/>
    <mergeCell ref="B25:D25"/>
    <mergeCell ref="B26:D26"/>
    <mergeCell ref="B27:D27"/>
    <mergeCell ref="B28:D28"/>
    <mergeCell ref="B29:D29"/>
  </mergeCells>
  <dataValidations count="1">
    <dataValidation allowBlank="1" showInputMessage="1" showErrorMessage="1" prompt="Verificar qual a alíquota praticada" sqref="F27"/>
  </dataValidations>
  <printOptions horizontalCentered="1" verticalCentered="1"/>
  <pageMargins left="0.78740157480314965" right="0.78740157480314965" top="1.1811023622047245" bottom="0.78740157480314965" header="0.51181102362204722" footer="0.51181102362204722"/>
  <pageSetup paperSize="9" scale="95" orientation="portrait" horizontalDpi="4294967294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95"/>
  <sheetViews>
    <sheetView showGridLines="0" view="pageBreakPreview" workbookViewId="0">
      <selection activeCell="A3" sqref="A3:A4"/>
    </sheetView>
  </sheetViews>
  <sheetFormatPr defaultRowHeight="18" customHeight="1" x14ac:dyDescent="0.2"/>
  <cols>
    <col min="1" max="1" width="4.7109375" style="107" customWidth="1"/>
    <col min="2" max="5" width="7.7109375" style="107" customWidth="1"/>
    <col min="6" max="9" width="11.5703125" style="107" customWidth="1"/>
    <col min="10" max="10" width="9.140625" style="106"/>
    <col min="11" max="16384" width="9.140625" style="107"/>
  </cols>
  <sheetData>
    <row r="1" spans="1:13" s="106" customFormat="1" ht="18" customHeight="1" x14ac:dyDescent="0.2">
      <c r="A1" s="285" t="s">
        <v>201</v>
      </c>
      <c r="B1" s="285"/>
      <c r="C1" s="285"/>
      <c r="D1" s="285"/>
      <c r="E1" s="285"/>
      <c r="F1" s="285"/>
      <c r="G1" s="285"/>
      <c r="H1" s="286">
        <v>0.57288786612432829</v>
      </c>
      <c r="I1" s="288" t="s">
        <v>120</v>
      </c>
      <c r="K1" s="107"/>
      <c r="L1" s="107"/>
      <c r="M1" s="107"/>
    </row>
    <row r="2" spans="1:13" s="106" customFormat="1" ht="18" customHeight="1" thickBot="1" x14ac:dyDescent="0.25">
      <c r="A2" s="285"/>
      <c r="B2" s="285"/>
      <c r="C2" s="285"/>
      <c r="D2" s="285"/>
      <c r="E2" s="285"/>
      <c r="F2" s="285"/>
      <c r="G2" s="285"/>
      <c r="H2" s="287"/>
      <c r="I2" s="289"/>
      <c r="K2" s="107"/>
      <c r="L2" s="107"/>
      <c r="M2" s="107"/>
    </row>
    <row r="3" spans="1:13" s="106" customFormat="1" ht="18" customHeight="1" x14ac:dyDescent="0.2">
      <c r="A3" s="281" t="s">
        <v>123</v>
      </c>
      <c r="B3" s="283" t="s">
        <v>14</v>
      </c>
      <c r="C3" s="283" t="s">
        <v>121</v>
      </c>
      <c r="D3" s="283" t="s">
        <v>122</v>
      </c>
      <c r="E3" s="283" t="s">
        <v>124</v>
      </c>
      <c r="F3" s="108" t="s">
        <v>33</v>
      </c>
      <c r="G3" s="108" t="s">
        <v>17</v>
      </c>
      <c r="H3" s="108" t="s">
        <v>119</v>
      </c>
      <c r="I3" s="109" t="s">
        <v>125</v>
      </c>
      <c r="K3" s="107"/>
      <c r="L3" s="107"/>
      <c r="M3" s="107"/>
    </row>
    <row r="4" spans="1:13" s="106" customFormat="1" ht="18" customHeight="1" thickBot="1" x14ac:dyDescent="0.25">
      <c r="A4" s="282"/>
      <c r="B4" s="284"/>
      <c r="C4" s="284"/>
      <c r="D4" s="284"/>
      <c r="E4" s="284"/>
      <c r="F4" s="110" t="s">
        <v>126</v>
      </c>
      <c r="G4" s="110" t="s">
        <v>126</v>
      </c>
      <c r="H4" s="110" t="s">
        <v>126</v>
      </c>
      <c r="I4" s="111" t="s">
        <v>126</v>
      </c>
      <c r="K4" s="107"/>
      <c r="L4" s="107"/>
      <c r="M4" s="107"/>
    </row>
    <row r="5" spans="1:13" s="106" customFormat="1" ht="14.1" customHeight="1" x14ac:dyDescent="0.2">
      <c r="A5" s="112">
        <v>2017</v>
      </c>
      <c r="B5" s="113">
        <v>1395</v>
      </c>
      <c r="C5" s="114">
        <v>633</v>
      </c>
      <c r="D5" s="114">
        <v>297</v>
      </c>
      <c r="E5" s="115">
        <v>930</v>
      </c>
      <c r="F5" s="116">
        <v>23570096.879999999</v>
      </c>
      <c r="G5" s="116">
        <v>25327094.870000001</v>
      </c>
      <c r="H5" s="116">
        <v>2887569.46</v>
      </c>
      <c r="I5" s="117">
        <v>26318424.199999999</v>
      </c>
      <c r="K5" s="107"/>
      <c r="L5" s="107"/>
      <c r="M5" s="107"/>
    </row>
    <row r="6" spans="1:13" s="106" customFormat="1" ht="14.1" customHeight="1" x14ac:dyDescent="0.2">
      <c r="A6" s="118">
        <v>2018</v>
      </c>
      <c r="B6" s="119">
        <v>1395</v>
      </c>
      <c r="C6" s="120">
        <v>705</v>
      </c>
      <c r="D6" s="120">
        <v>297</v>
      </c>
      <c r="E6" s="121">
        <v>1002</v>
      </c>
      <c r="F6" s="122">
        <v>48846639.1936059</v>
      </c>
      <c r="G6" s="122">
        <v>23833090.901687767</v>
      </c>
      <c r="H6" s="122">
        <v>1579105.4519999998</v>
      </c>
      <c r="I6" s="123">
        <v>52911077.943918124</v>
      </c>
      <c r="K6" s="107"/>
      <c r="L6" s="107"/>
      <c r="M6" s="107"/>
    </row>
    <row r="7" spans="1:13" s="106" customFormat="1" ht="14.1" customHeight="1" x14ac:dyDescent="0.2">
      <c r="A7" s="118">
        <v>2019</v>
      </c>
      <c r="B7" s="119">
        <v>1395</v>
      </c>
      <c r="C7" s="120">
        <v>730</v>
      </c>
      <c r="D7" s="120">
        <v>296</v>
      </c>
      <c r="E7" s="121">
        <v>1026</v>
      </c>
      <c r="F7" s="122">
        <v>46471262.226097636</v>
      </c>
      <c r="G7" s="122">
        <v>24769425.03852132</v>
      </c>
      <c r="H7" s="122">
        <v>3174664.6766350875</v>
      </c>
      <c r="I7" s="123">
        <v>77787579.808129519</v>
      </c>
      <c r="K7" s="107"/>
      <c r="L7" s="107"/>
      <c r="M7" s="107"/>
    </row>
    <row r="8" spans="1:13" s="106" customFormat="1" ht="14.1" customHeight="1" x14ac:dyDescent="0.2">
      <c r="A8" s="118">
        <v>2020</v>
      </c>
      <c r="B8" s="119">
        <v>1395</v>
      </c>
      <c r="C8" s="120">
        <v>748</v>
      </c>
      <c r="D8" s="120">
        <v>295</v>
      </c>
      <c r="E8" s="121">
        <v>1043</v>
      </c>
      <c r="F8" s="122">
        <v>47044871.432660714</v>
      </c>
      <c r="G8" s="122">
        <v>25549933.820277788</v>
      </c>
      <c r="H8" s="122">
        <v>4667254.7884877706</v>
      </c>
      <c r="I8" s="123">
        <v>103949772.20900023</v>
      </c>
      <c r="K8" s="107"/>
      <c r="L8" s="107"/>
      <c r="M8" s="107"/>
    </row>
    <row r="9" spans="1:13" s="106" customFormat="1" ht="14.1" customHeight="1" x14ac:dyDescent="0.2">
      <c r="A9" s="118">
        <v>2021</v>
      </c>
      <c r="B9" s="119">
        <v>1395</v>
      </c>
      <c r="C9" s="120">
        <v>752</v>
      </c>
      <c r="D9" s="120">
        <v>294</v>
      </c>
      <c r="E9" s="121">
        <v>1046</v>
      </c>
      <c r="F9" s="122">
        <v>47591147.474670798</v>
      </c>
      <c r="G9" s="122">
        <v>25987732.790529966</v>
      </c>
      <c r="H9" s="122">
        <v>6236986.3325400138</v>
      </c>
      <c r="I9" s="123">
        <v>131790173.22568107</v>
      </c>
      <c r="K9" s="107"/>
      <c r="L9" s="107"/>
      <c r="M9" s="107"/>
    </row>
    <row r="10" spans="1:13" s="106" customFormat="1" ht="14.1" customHeight="1" x14ac:dyDescent="0.2">
      <c r="A10" s="118">
        <v>2022</v>
      </c>
      <c r="B10" s="119">
        <v>1395</v>
      </c>
      <c r="C10" s="120">
        <v>769</v>
      </c>
      <c r="D10" s="120">
        <v>294</v>
      </c>
      <c r="E10" s="121">
        <v>1063</v>
      </c>
      <c r="F10" s="122">
        <v>48181351.877684921</v>
      </c>
      <c r="G10" s="122">
        <v>26794465.910524622</v>
      </c>
      <c r="H10" s="122">
        <v>7907410.3935408639</v>
      </c>
      <c r="I10" s="123">
        <v>161084469.58638221</v>
      </c>
      <c r="K10" s="107"/>
      <c r="L10" s="107"/>
      <c r="M10" s="107"/>
    </row>
    <row r="11" spans="1:13" s="106" customFormat="1" ht="14.1" customHeight="1" x14ac:dyDescent="0.2">
      <c r="A11" s="118">
        <v>2023</v>
      </c>
      <c r="B11" s="119">
        <v>1395</v>
      </c>
      <c r="C11" s="120">
        <v>796</v>
      </c>
      <c r="D11" s="120">
        <v>293</v>
      </c>
      <c r="E11" s="121">
        <v>1089</v>
      </c>
      <c r="F11" s="122">
        <v>48804525.831868067</v>
      </c>
      <c r="G11" s="122">
        <v>27859560.189467479</v>
      </c>
      <c r="H11" s="122">
        <v>9665068.175182933</v>
      </c>
      <c r="I11" s="123">
        <v>191694503.40396571</v>
      </c>
      <c r="K11" s="107"/>
      <c r="L11" s="107"/>
      <c r="M11" s="107"/>
    </row>
    <row r="12" spans="1:13" s="106" customFormat="1" ht="14.1" customHeight="1" x14ac:dyDescent="0.2">
      <c r="A12" s="118">
        <v>2024</v>
      </c>
      <c r="B12" s="119">
        <v>1395</v>
      </c>
      <c r="C12" s="120">
        <v>814</v>
      </c>
      <c r="D12" s="120">
        <v>293</v>
      </c>
      <c r="E12" s="121">
        <v>1107</v>
      </c>
      <c r="F12" s="122">
        <v>49415645.128819317</v>
      </c>
      <c r="G12" s="122">
        <v>28731774.862411015</v>
      </c>
      <c r="H12" s="122">
        <v>11501670.204237942</v>
      </c>
      <c r="I12" s="123">
        <v>223880043.87461194</v>
      </c>
      <c r="K12" s="107"/>
      <c r="L12" s="107"/>
      <c r="M12" s="107"/>
    </row>
    <row r="13" spans="1:13" s="106" customFormat="1" ht="14.1" customHeight="1" x14ac:dyDescent="0.2">
      <c r="A13" s="118">
        <v>2025</v>
      </c>
      <c r="B13" s="119">
        <v>1395</v>
      </c>
      <c r="C13" s="120">
        <v>840</v>
      </c>
      <c r="D13" s="120">
        <v>292</v>
      </c>
      <c r="E13" s="121">
        <v>1132</v>
      </c>
      <c r="F13" s="122">
        <v>50055328.347538143</v>
      </c>
      <c r="G13" s="122">
        <v>29816283.056878239</v>
      </c>
      <c r="H13" s="122">
        <v>13432802.632476715</v>
      </c>
      <c r="I13" s="123">
        <v>257551891.79774854</v>
      </c>
      <c r="K13" s="107"/>
      <c r="L13" s="107"/>
      <c r="M13" s="107"/>
    </row>
    <row r="14" spans="1:13" s="106" customFormat="1" ht="14.1" customHeight="1" x14ac:dyDescent="0.2">
      <c r="A14" s="118">
        <v>2026</v>
      </c>
      <c r="B14" s="119">
        <v>1395</v>
      </c>
      <c r="C14" s="120">
        <v>861</v>
      </c>
      <c r="D14" s="120">
        <v>292</v>
      </c>
      <c r="E14" s="121">
        <v>1153</v>
      </c>
      <c r="F14" s="122">
        <v>50693581.376794226</v>
      </c>
      <c r="G14" s="122">
        <v>30812116.820820063</v>
      </c>
      <c r="H14" s="122">
        <v>15453113.507864911</v>
      </c>
      <c r="I14" s="123">
        <v>292886469.86158764</v>
      </c>
      <c r="K14" s="107"/>
      <c r="L14" s="107"/>
      <c r="M14" s="107"/>
    </row>
    <row r="15" spans="1:13" s="106" customFormat="1" ht="14.1" customHeight="1" x14ac:dyDescent="0.2">
      <c r="A15" s="118">
        <v>2027</v>
      </c>
      <c r="B15" s="119">
        <v>1395</v>
      </c>
      <c r="C15" s="120">
        <v>924</v>
      </c>
      <c r="D15" s="120">
        <v>292</v>
      </c>
      <c r="E15" s="121">
        <v>1216</v>
      </c>
      <c r="F15" s="122">
        <v>51458880.413053825</v>
      </c>
      <c r="G15" s="122">
        <v>33002996.903396238</v>
      </c>
      <c r="H15" s="122">
        <v>17573188.191695258</v>
      </c>
      <c r="I15" s="123">
        <v>328915541.56294048</v>
      </c>
      <c r="K15" s="107"/>
      <c r="L15" s="107"/>
      <c r="M15" s="107"/>
    </row>
    <row r="16" spans="1:13" s="106" customFormat="1" ht="14.1" customHeight="1" x14ac:dyDescent="0.2">
      <c r="A16" s="118">
        <v>2028</v>
      </c>
      <c r="B16" s="119">
        <v>1395</v>
      </c>
      <c r="C16" s="120">
        <v>1000</v>
      </c>
      <c r="D16" s="120">
        <v>292</v>
      </c>
      <c r="E16" s="121">
        <v>1292</v>
      </c>
      <c r="F16" s="122">
        <v>52274172.61189691</v>
      </c>
      <c r="G16" s="122">
        <v>35617339.067887194</v>
      </c>
      <c r="H16" s="122">
        <v>19734932.493776429</v>
      </c>
      <c r="I16" s="123">
        <v>365307307.60072666</v>
      </c>
      <c r="K16" s="107"/>
      <c r="L16" s="107"/>
      <c r="M16" s="107"/>
    </row>
    <row r="17" spans="1:13" s="106" customFormat="1" ht="14.1" customHeight="1" x14ac:dyDescent="0.2">
      <c r="A17" s="118">
        <v>2029</v>
      </c>
      <c r="B17" s="119">
        <v>1395</v>
      </c>
      <c r="C17" s="120">
        <v>1056</v>
      </c>
      <c r="D17" s="120">
        <v>291</v>
      </c>
      <c r="E17" s="121">
        <v>1347</v>
      </c>
      <c r="F17" s="122">
        <v>53043925.52355428</v>
      </c>
      <c r="G17" s="122">
        <v>37698748.242985696</v>
      </c>
      <c r="H17" s="122">
        <v>21918438.456043597</v>
      </c>
      <c r="I17" s="123">
        <v>402570923.33733881</v>
      </c>
      <c r="K17" s="107"/>
      <c r="L17" s="107"/>
      <c r="M17" s="107"/>
    </row>
    <row r="18" spans="1:13" s="106" customFormat="1" ht="14.1" customHeight="1" x14ac:dyDescent="0.2">
      <c r="A18" s="118">
        <v>2030</v>
      </c>
      <c r="B18" s="119">
        <v>1395</v>
      </c>
      <c r="C18" s="120">
        <v>1098</v>
      </c>
      <c r="D18" s="120">
        <v>291</v>
      </c>
      <c r="E18" s="121">
        <v>1389</v>
      </c>
      <c r="F18" s="122">
        <v>53788474.953566834</v>
      </c>
      <c r="G18" s="122">
        <v>39449496.922455363</v>
      </c>
      <c r="H18" s="122">
        <v>24154255.400240328</v>
      </c>
      <c r="I18" s="123">
        <v>441064156.76869059</v>
      </c>
      <c r="K18" s="107"/>
      <c r="L18" s="107"/>
      <c r="M18" s="107"/>
    </row>
    <row r="19" spans="1:13" s="106" customFormat="1" ht="14.1" customHeight="1" x14ac:dyDescent="0.2">
      <c r="A19" s="118">
        <v>2031</v>
      </c>
      <c r="B19" s="119">
        <v>1395</v>
      </c>
      <c r="C19" s="120">
        <v>1145</v>
      </c>
      <c r="D19" s="120">
        <v>291</v>
      </c>
      <c r="E19" s="121">
        <v>1436</v>
      </c>
      <c r="F19" s="122">
        <v>54559923.177462928</v>
      </c>
      <c r="G19" s="122">
        <v>41389507.10207133</v>
      </c>
      <c r="H19" s="122">
        <v>26463849.406121433</v>
      </c>
      <c r="I19" s="123">
        <v>480698422.25020361</v>
      </c>
      <c r="K19" s="107"/>
      <c r="L19" s="107"/>
      <c r="M19" s="107"/>
    </row>
    <row r="20" spans="1:13" s="106" customFormat="1" ht="14.1" customHeight="1" x14ac:dyDescent="0.2">
      <c r="A20" s="118">
        <v>2032</v>
      </c>
      <c r="B20" s="119">
        <v>1395</v>
      </c>
      <c r="C20" s="120">
        <v>1175</v>
      </c>
      <c r="D20" s="120">
        <v>291</v>
      </c>
      <c r="E20" s="121">
        <v>1466</v>
      </c>
      <c r="F20" s="122">
        <v>55293217.737020403</v>
      </c>
      <c r="G20" s="122">
        <v>42867138.029470161</v>
      </c>
      <c r="H20" s="122">
        <v>28841905.335012216</v>
      </c>
      <c r="I20" s="123">
        <v>521966407.29276603</v>
      </c>
      <c r="K20" s="107"/>
      <c r="L20" s="107"/>
      <c r="M20" s="107"/>
    </row>
    <row r="21" spans="1:13" s="106" customFormat="1" ht="14.1" customHeight="1" x14ac:dyDescent="0.2">
      <c r="A21" s="118">
        <v>2033</v>
      </c>
      <c r="B21" s="119">
        <v>1395</v>
      </c>
      <c r="C21" s="120">
        <v>1207</v>
      </c>
      <c r="D21" s="120">
        <v>291</v>
      </c>
      <c r="E21" s="121">
        <v>1498</v>
      </c>
      <c r="F21" s="122">
        <v>48291108.551487915</v>
      </c>
      <c r="G21" s="122">
        <v>44438747.100614928</v>
      </c>
      <c r="H21" s="122">
        <v>31317984.43756596</v>
      </c>
      <c r="I21" s="123">
        <v>557136753.18120503</v>
      </c>
      <c r="K21" s="107"/>
      <c r="L21" s="107"/>
      <c r="M21" s="107"/>
    </row>
    <row r="22" spans="1:13" s="106" customFormat="1" ht="14.1" customHeight="1" x14ac:dyDescent="0.2">
      <c r="A22" s="118">
        <v>2034</v>
      </c>
      <c r="B22" s="119">
        <v>1395</v>
      </c>
      <c r="C22" s="120">
        <v>1230</v>
      </c>
      <c r="D22" s="120">
        <v>291</v>
      </c>
      <c r="E22" s="121">
        <v>1521</v>
      </c>
      <c r="F22" s="122">
        <v>48380082.54465197</v>
      </c>
      <c r="G22" s="122">
        <v>45768908.411695778</v>
      </c>
      <c r="H22" s="122">
        <v>33428205.1908723</v>
      </c>
      <c r="I22" s="123">
        <v>593176132.50503349</v>
      </c>
      <c r="K22" s="107"/>
      <c r="L22" s="107"/>
      <c r="M22" s="107"/>
    </row>
    <row r="23" spans="1:13" s="106" customFormat="1" ht="14.1" customHeight="1" x14ac:dyDescent="0.2">
      <c r="A23" s="118">
        <v>2035</v>
      </c>
      <c r="B23" s="119">
        <v>1395</v>
      </c>
      <c r="C23" s="120">
        <v>1252</v>
      </c>
      <c r="D23" s="120">
        <v>291</v>
      </c>
      <c r="E23" s="121">
        <v>1543</v>
      </c>
      <c r="F23" s="122">
        <v>49123300.375979632</v>
      </c>
      <c r="G23" s="122">
        <v>47096389.848724931</v>
      </c>
      <c r="H23" s="122">
        <v>35590567.950302005</v>
      </c>
      <c r="I23" s="123">
        <v>630793610.9825902</v>
      </c>
      <c r="K23" s="107"/>
      <c r="L23" s="107"/>
      <c r="M23" s="107"/>
    </row>
    <row r="24" spans="1:13" s="106" customFormat="1" ht="14.1" customHeight="1" x14ac:dyDescent="0.2">
      <c r="A24" s="118">
        <v>2036</v>
      </c>
      <c r="B24" s="119">
        <v>1395</v>
      </c>
      <c r="C24" s="120">
        <v>1269</v>
      </c>
      <c r="D24" s="120">
        <v>292</v>
      </c>
      <c r="E24" s="121">
        <v>1561</v>
      </c>
      <c r="F24" s="122">
        <v>49864852.153565414</v>
      </c>
      <c r="G24" s="122">
        <v>48321744.992067657</v>
      </c>
      <c r="H24" s="122">
        <v>37847616.65895541</v>
      </c>
      <c r="I24" s="123">
        <v>670184334.80304337</v>
      </c>
      <c r="K24" s="107"/>
      <c r="L24" s="107"/>
      <c r="M24" s="107"/>
    </row>
    <row r="25" spans="1:13" s="106" customFormat="1" ht="14.1" customHeight="1" x14ac:dyDescent="0.2">
      <c r="A25" s="118">
        <v>2037</v>
      </c>
      <c r="B25" s="119">
        <v>1395</v>
      </c>
      <c r="C25" s="120">
        <v>1294</v>
      </c>
      <c r="D25" s="120">
        <v>292</v>
      </c>
      <c r="E25" s="121">
        <v>1586</v>
      </c>
      <c r="F25" s="122">
        <v>50640421.381114259</v>
      </c>
      <c r="G25" s="122">
        <v>49800612.358185947</v>
      </c>
      <c r="H25" s="122">
        <v>40211060.088182598</v>
      </c>
      <c r="I25" s="123">
        <v>711235203.91415429</v>
      </c>
      <c r="K25" s="107"/>
      <c r="L25" s="107"/>
      <c r="M25" s="107"/>
    </row>
    <row r="26" spans="1:13" s="106" customFormat="1" ht="14.1" customHeight="1" x14ac:dyDescent="0.2">
      <c r="A26" s="118">
        <v>2038</v>
      </c>
      <c r="B26" s="119">
        <v>1395</v>
      </c>
      <c r="C26" s="120">
        <v>1319</v>
      </c>
      <c r="D26" s="120">
        <v>292</v>
      </c>
      <c r="E26" s="121">
        <v>1611</v>
      </c>
      <c r="F26" s="122">
        <v>51427971.885959521</v>
      </c>
      <c r="G26" s="122">
        <v>51311416.948537096</v>
      </c>
      <c r="H26" s="122">
        <v>42674112.234849259</v>
      </c>
      <c r="I26" s="123">
        <v>754025871.0864259</v>
      </c>
      <c r="K26" s="107"/>
      <c r="L26" s="107"/>
      <c r="M26" s="107"/>
    </row>
    <row r="27" spans="1:13" s="106" customFormat="1" ht="14.1" customHeight="1" x14ac:dyDescent="0.2">
      <c r="A27" s="118">
        <v>2039</v>
      </c>
      <c r="B27" s="119">
        <v>1395</v>
      </c>
      <c r="C27" s="120">
        <v>1334</v>
      </c>
      <c r="D27" s="120">
        <v>293</v>
      </c>
      <c r="E27" s="121">
        <v>1627</v>
      </c>
      <c r="F27" s="122">
        <v>52197599.834117591</v>
      </c>
      <c r="G27" s="122">
        <v>52553890.165602863</v>
      </c>
      <c r="H27" s="122">
        <v>45241552.26518555</v>
      </c>
      <c r="I27" s="123">
        <v>798911133.0201261</v>
      </c>
      <c r="K27" s="107"/>
      <c r="L27" s="107"/>
      <c r="M27" s="107"/>
    </row>
    <row r="28" spans="1:13" s="106" customFormat="1" ht="14.1" customHeight="1" x14ac:dyDescent="0.2">
      <c r="A28" s="118">
        <v>2040</v>
      </c>
      <c r="B28" s="119">
        <v>1395</v>
      </c>
      <c r="C28" s="120">
        <v>1349</v>
      </c>
      <c r="D28" s="120">
        <v>293</v>
      </c>
      <c r="E28" s="121">
        <v>1642</v>
      </c>
      <c r="F28" s="122">
        <v>52975783.405809715</v>
      </c>
      <c r="G28" s="122">
        <v>53791566.330306113</v>
      </c>
      <c r="H28" s="122">
        <v>47934667.981207564</v>
      </c>
      <c r="I28" s="123">
        <v>846030018.0768373</v>
      </c>
      <c r="K28" s="107"/>
      <c r="L28" s="107"/>
      <c r="M28" s="107"/>
    </row>
    <row r="29" spans="1:13" s="106" customFormat="1" ht="14.1" customHeight="1" x14ac:dyDescent="0.2">
      <c r="A29" s="118">
        <v>2041</v>
      </c>
      <c r="B29" s="119">
        <v>1395</v>
      </c>
      <c r="C29" s="120">
        <v>1406</v>
      </c>
      <c r="D29" s="120">
        <v>293</v>
      </c>
      <c r="E29" s="121">
        <v>1699</v>
      </c>
      <c r="F29" s="122">
        <v>25078977.149069995</v>
      </c>
      <c r="G29" s="122">
        <v>56478652.962559603</v>
      </c>
      <c r="H29" s="122">
        <v>50761801.084610239</v>
      </c>
      <c r="I29" s="123">
        <v>865392143.34795797</v>
      </c>
      <c r="K29" s="107"/>
      <c r="L29" s="107"/>
      <c r="M29" s="107"/>
    </row>
    <row r="30" spans="1:13" s="106" customFormat="1" ht="14.1" customHeight="1" x14ac:dyDescent="0.2">
      <c r="A30" s="118">
        <v>2042</v>
      </c>
      <c r="B30" s="119">
        <v>1395</v>
      </c>
      <c r="C30" s="120">
        <v>1411</v>
      </c>
      <c r="D30" s="120">
        <v>293</v>
      </c>
      <c r="E30" s="121">
        <v>1704</v>
      </c>
      <c r="F30" s="122">
        <v>25444510.295823149</v>
      </c>
      <c r="G30" s="122">
        <v>57441378.732937187</v>
      </c>
      <c r="H30" s="122">
        <v>51923528.600877479</v>
      </c>
      <c r="I30" s="123">
        <v>885318803.51172137</v>
      </c>
      <c r="K30" s="107"/>
      <c r="L30" s="107"/>
      <c r="M30" s="107"/>
    </row>
    <row r="31" spans="1:13" s="106" customFormat="1" ht="14.1" customHeight="1" x14ac:dyDescent="0.2">
      <c r="A31" s="118">
        <v>2043</v>
      </c>
      <c r="B31" s="119">
        <v>1395</v>
      </c>
      <c r="C31" s="120">
        <v>1401</v>
      </c>
      <c r="D31" s="120">
        <v>294</v>
      </c>
      <c r="E31" s="121">
        <v>1695</v>
      </c>
      <c r="F31" s="122">
        <v>25766150.542806655</v>
      </c>
      <c r="G31" s="122">
        <v>57927479.025858127</v>
      </c>
      <c r="H31" s="122">
        <v>53119128.210703284</v>
      </c>
      <c r="I31" s="123">
        <v>906276603.23937309</v>
      </c>
      <c r="K31" s="107"/>
      <c r="L31" s="107"/>
      <c r="M31" s="107"/>
    </row>
    <row r="32" spans="1:13" s="106" customFormat="1" ht="14.1" customHeight="1" x14ac:dyDescent="0.2">
      <c r="A32" s="118">
        <v>2044</v>
      </c>
      <c r="B32" s="119">
        <v>1395</v>
      </c>
      <c r="C32" s="120">
        <v>1395</v>
      </c>
      <c r="D32" s="120">
        <v>294</v>
      </c>
      <c r="E32" s="121">
        <v>1689</v>
      </c>
      <c r="F32" s="122">
        <v>26102876.649941355</v>
      </c>
      <c r="G32" s="122">
        <v>58526213.68981421</v>
      </c>
      <c r="H32" s="122">
        <v>54376596.19436238</v>
      </c>
      <c r="I32" s="123">
        <v>928229862.39386261</v>
      </c>
      <c r="K32" s="107"/>
      <c r="L32" s="107"/>
      <c r="M32" s="107"/>
    </row>
    <row r="33" spans="1:13" s="106" customFormat="1" ht="14.1" customHeight="1" x14ac:dyDescent="0.2">
      <c r="A33" s="118">
        <v>2045</v>
      </c>
      <c r="B33" s="119">
        <v>1395</v>
      </c>
      <c r="C33" s="120">
        <v>1402</v>
      </c>
      <c r="D33" s="120">
        <v>295</v>
      </c>
      <c r="E33" s="121">
        <v>1697</v>
      </c>
      <c r="F33" s="122">
        <v>26493816.607491005</v>
      </c>
      <c r="G33" s="122">
        <v>59628327.488216259</v>
      </c>
      <c r="H33" s="122">
        <v>55693791.743631758</v>
      </c>
      <c r="I33" s="123">
        <v>950789143.25676906</v>
      </c>
      <c r="K33" s="107"/>
      <c r="L33" s="107"/>
      <c r="M33" s="107"/>
    </row>
    <row r="34" spans="1:13" s="106" customFormat="1" ht="14.1" customHeight="1" x14ac:dyDescent="0.2">
      <c r="A34" s="118">
        <v>2046</v>
      </c>
      <c r="B34" s="119">
        <v>1395</v>
      </c>
      <c r="C34" s="120">
        <v>1409</v>
      </c>
      <c r="D34" s="120">
        <v>295</v>
      </c>
      <c r="E34" s="121">
        <v>1704</v>
      </c>
      <c r="F34" s="122">
        <v>26887415.752308734</v>
      </c>
      <c r="G34" s="122">
        <v>60717731.158419825</v>
      </c>
      <c r="H34" s="122">
        <v>57047348.595406145</v>
      </c>
      <c r="I34" s="123">
        <v>974006176.44606411</v>
      </c>
      <c r="K34" s="107"/>
      <c r="L34" s="107"/>
      <c r="M34" s="107"/>
    </row>
    <row r="35" spans="1:13" s="106" customFormat="1" ht="14.1" customHeight="1" x14ac:dyDescent="0.2">
      <c r="A35" s="118">
        <v>2047</v>
      </c>
      <c r="B35" s="119">
        <v>1395</v>
      </c>
      <c r="C35" s="120">
        <v>1428</v>
      </c>
      <c r="D35" s="120">
        <v>296</v>
      </c>
      <c r="E35" s="121">
        <v>1724</v>
      </c>
      <c r="F35" s="122">
        <v>27334394.476113021</v>
      </c>
      <c r="G35" s="122">
        <v>62301078.389597379</v>
      </c>
      <c r="H35" s="122">
        <v>58440370.586763844</v>
      </c>
      <c r="I35" s="123">
        <v>997479863.11934352</v>
      </c>
      <c r="K35" s="107"/>
      <c r="L35" s="107"/>
      <c r="M35" s="107"/>
    </row>
    <row r="36" spans="1:13" s="106" customFormat="1" ht="14.1" customHeight="1" x14ac:dyDescent="0.2">
      <c r="A36" s="118">
        <v>2048</v>
      </c>
      <c r="B36" s="119">
        <v>1395</v>
      </c>
      <c r="C36" s="120">
        <v>1446</v>
      </c>
      <c r="D36" s="120">
        <v>296</v>
      </c>
      <c r="E36" s="121">
        <v>1742</v>
      </c>
      <c r="F36" s="122">
        <v>27781617.39914684</v>
      </c>
      <c r="G36" s="122">
        <v>63846457.452974103</v>
      </c>
      <c r="H36" s="122">
        <v>59848791.787160613</v>
      </c>
      <c r="I36" s="123">
        <v>1021263814.8526769</v>
      </c>
      <c r="K36" s="107"/>
      <c r="L36" s="107"/>
      <c r="M36" s="107"/>
    </row>
    <row r="37" spans="1:13" s="106" customFormat="1" ht="14.1" customHeight="1" x14ac:dyDescent="0.2">
      <c r="A37" s="118">
        <v>2049</v>
      </c>
      <c r="B37" s="119">
        <v>1395</v>
      </c>
      <c r="C37" s="120">
        <v>1465</v>
      </c>
      <c r="D37" s="120">
        <v>296</v>
      </c>
      <c r="E37" s="121">
        <v>1761</v>
      </c>
      <c r="F37" s="122">
        <v>28239836.029663458</v>
      </c>
      <c r="G37" s="122">
        <v>65460817.688841313</v>
      </c>
      <c r="H37" s="122">
        <v>61275828.891160607</v>
      </c>
      <c r="I37" s="123">
        <v>1045318662.0846596</v>
      </c>
      <c r="K37" s="107"/>
      <c r="L37" s="107"/>
      <c r="M37" s="107"/>
    </row>
    <row r="38" spans="1:13" s="106" customFormat="1" ht="14.1" customHeight="1" x14ac:dyDescent="0.2">
      <c r="A38" s="118">
        <v>2050</v>
      </c>
      <c r="B38" s="119">
        <v>1395</v>
      </c>
      <c r="C38" s="120">
        <v>1482</v>
      </c>
      <c r="D38" s="120">
        <v>297</v>
      </c>
      <c r="E38" s="121">
        <v>1779</v>
      </c>
      <c r="F38" s="122">
        <v>28701181.317915414</v>
      </c>
      <c r="G38" s="122">
        <v>67064894.937091723</v>
      </c>
      <c r="H38" s="122">
        <v>62719119.725079574</v>
      </c>
      <c r="I38" s="123">
        <v>1069674068.1905628</v>
      </c>
      <c r="K38" s="107"/>
      <c r="L38" s="107"/>
      <c r="M38" s="107"/>
    </row>
    <row r="39" spans="1:13" s="106" customFormat="1" ht="14.1" customHeight="1" x14ac:dyDescent="0.2">
      <c r="A39" s="118">
        <v>2051</v>
      </c>
      <c r="B39" s="119">
        <v>1395</v>
      </c>
      <c r="C39" s="120">
        <v>1500</v>
      </c>
      <c r="D39" s="120">
        <v>297</v>
      </c>
      <c r="E39" s="121">
        <v>1797</v>
      </c>
      <c r="F39" s="122">
        <v>29170406.312148727</v>
      </c>
      <c r="G39" s="122">
        <v>68705637.986275986</v>
      </c>
      <c r="H39" s="122">
        <v>64180444.091433771</v>
      </c>
      <c r="I39" s="123">
        <v>1094319280.6078696</v>
      </c>
      <c r="K39" s="107"/>
      <c r="L39" s="107"/>
      <c r="M39" s="107"/>
    </row>
    <row r="40" spans="1:13" s="106" customFormat="1" ht="14.1" customHeight="1" x14ac:dyDescent="0.2">
      <c r="A40" s="118">
        <v>2052</v>
      </c>
      <c r="B40" s="119">
        <v>1395</v>
      </c>
      <c r="C40" s="120">
        <v>1517</v>
      </c>
      <c r="D40" s="120">
        <v>298</v>
      </c>
      <c r="E40" s="121">
        <v>1815</v>
      </c>
      <c r="F40" s="122">
        <v>29646718.414062861</v>
      </c>
      <c r="G40" s="122">
        <v>70374531.015764356</v>
      </c>
      <c r="H40" s="122">
        <v>65659156.836472176</v>
      </c>
      <c r="I40" s="123">
        <v>1119250624.8426404</v>
      </c>
      <c r="K40" s="107"/>
      <c r="L40" s="107"/>
      <c r="M40" s="107"/>
    </row>
    <row r="41" spans="1:13" s="106" customFormat="1" ht="14.1" customHeight="1" x14ac:dyDescent="0.2">
      <c r="A41" s="118">
        <v>2053</v>
      </c>
      <c r="B41" s="119">
        <v>1395</v>
      </c>
      <c r="C41" s="120">
        <v>1534</v>
      </c>
      <c r="D41" s="120">
        <v>299</v>
      </c>
      <c r="E41" s="121">
        <v>1833</v>
      </c>
      <c r="F41" s="122">
        <v>30130688.705140553</v>
      </c>
      <c r="G41" s="122">
        <v>72076686.74503313</v>
      </c>
      <c r="H41" s="122">
        <v>67155037.490558416</v>
      </c>
      <c r="I41" s="123">
        <v>1144459664.2933064</v>
      </c>
      <c r="K41" s="107"/>
      <c r="L41" s="107"/>
      <c r="M41" s="107"/>
    </row>
    <row r="42" spans="1:13" s="106" customFormat="1" ht="14.1" customHeight="1" thickBot="1" x14ac:dyDescent="0.25">
      <c r="A42" s="124">
        <v>2054</v>
      </c>
      <c r="B42" s="125">
        <v>1395</v>
      </c>
      <c r="C42" s="126">
        <v>1551</v>
      </c>
      <c r="D42" s="126">
        <v>299</v>
      </c>
      <c r="E42" s="126">
        <v>1850</v>
      </c>
      <c r="F42" s="122">
        <v>30618850.822818913</v>
      </c>
      <c r="G42" s="122">
        <v>73776835.07976751</v>
      </c>
      <c r="H42" s="122">
        <v>68667579.857598379</v>
      </c>
      <c r="I42" s="127">
        <v>1169969259.8939562</v>
      </c>
      <c r="K42" s="107"/>
      <c r="L42" s="107"/>
      <c r="M42" s="107"/>
    </row>
    <row r="43" spans="1:13" s="106" customFormat="1" ht="14.1" customHeight="1" x14ac:dyDescent="0.2">
      <c r="A43" s="128">
        <v>2055</v>
      </c>
      <c r="B43" s="129">
        <v>1395</v>
      </c>
      <c r="C43" s="130">
        <v>1568</v>
      </c>
      <c r="D43" s="130">
        <v>300</v>
      </c>
      <c r="E43" s="130">
        <v>1868</v>
      </c>
      <c r="F43" s="122">
        <v>31118452.373526301</v>
      </c>
      <c r="G43" s="122">
        <v>75546837.125003487</v>
      </c>
      <c r="H43" s="122">
        <v>70198155.593637362</v>
      </c>
      <c r="I43" s="131">
        <v>1195739030.7361164</v>
      </c>
      <c r="K43" s="107"/>
      <c r="L43" s="107"/>
      <c r="M43" s="107"/>
    </row>
    <row r="44" spans="1:13" s="106" customFormat="1" ht="14.1" customHeight="1" x14ac:dyDescent="0.2">
      <c r="A44" s="118">
        <v>2056</v>
      </c>
      <c r="B44" s="119">
        <v>1395</v>
      </c>
      <c r="C44" s="120">
        <v>1584</v>
      </c>
      <c r="D44" s="120">
        <v>301</v>
      </c>
      <c r="E44" s="121">
        <v>1885</v>
      </c>
      <c r="F44" s="122">
        <v>31621900.556585722</v>
      </c>
      <c r="G44" s="122">
        <v>77310141.305294082</v>
      </c>
      <c r="H44" s="122">
        <v>71744341.844166979</v>
      </c>
      <c r="I44" s="123">
        <v>1221795131.8315752</v>
      </c>
      <c r="K44" s="107"/>
      <c r="L44" s="107"/>
      <c r="M44" s="107"/>
    </row>
    <row r="45" spans="1:13" s="106" customFormat="1" ht="14.1" customHeight="1" x14ac:dyDescent="0.2">
      <c r="A45" s="118">
        <v>2057</v>
      </c>
      <c r="B45" s="119">
        <v>1395</v>
      </c>
      <c r="C45" s="120">
        <v>1601</v>
      </c>
      <c r="D45" s="120">
        <v>302</v>
      </c>
      <c r="E45" s="120">
        <v>1903</v>
      </c>
      <c r="F45" s="122">
        <v>32137623.205033928</v>
      </c>
      <c r="G45" s="122">
        <v>79150393.652368203</v>
      </c>
      <c r="H45" s="122">
        <v>73307707.909894511</v>
      </c>
      <c r="I45" s="123">
        <v>1248090069.2941353</v>
      </c>
      <c r="K45" s="107"/>
      <c r="L45" s="107"/>
      <c r="M45" s="107"/>
    </row>
    <row r="46" spans="1:13" s="106" customFormat="1" ht="14.1" customHeight="1" x14ac:dyDescent="0.2">
      <c r="A46" s="118">
        <v>2058</v>
      </c>
      <c r="B46" s="119">
        <v>1395</v>
      </c>
      <c r="C46" s="120">
        <v>1616</v>
      </c>
      <c r="D46" s="120">
        <v>303</v>
      </c>
      <c r="E46" s="120">
        <v>1919</v>
      </c>
      <c r="F46" s="122">
        <v>32653031.80719088</v>
      </c>
      <c r="G46" s="122">
        <v>80941067.898606136</v>
      </c>
      <c r="H46" s="122">
        <v>74885404.157648116</v>
      </c>
      <c r="I46" s="123">
        <v>1274687437.3603683</v>
      </c>
      <c r="K46" s="107"/>
      <c r="L46" s="107"/>
      <c r="M46" s="107"/>
    </row>
    <row r="47" spans="1:13" s="106" customFormat="1" ht="14.1" customHeight="1" x14ac:dyDescent="0.2">
      <c r="A47" s="118">
        <v>2059</v>
      </c>
      <c r="B47" s="119">
        <v>1395</v>
      </c>
      <c r="C47" s="120">
        <v>1631</v>
      </c>
      <c r="D47" s="120">
        <v>304</v>
      </c>
      <c r="E47" s="120">
        <v>1935</v>
      </c>
      <c r="F47" s="122">
        <v>33176611.726007182</v>
      </c>
      <c r="G47" s="122">
        <v>82766367.546582848</v>
      </c>
      <c r="H47" s="122">
        <v>76481246.24162209</v>
      </c>
      <c r="I47" s="123">
        <v>1301578927.7814145</v>
      </c>
      <c r="K47" s="107"/>
      <c r="L47" s="107"/>
      <c r="M47" s="107"/>
    </row>
    <row r="48" spans="1:13" s="106" customFormat="1" ht="14.1" customHeight="1" x14ac:dyDescent="0.2">
      <c r="A48" s="118">
        <v>2060</v>
      </c>
      <c r="B48" s="119">
        <v>1395</v>
      </c>
      <c r="C48" s="120">
        <v>1646</v>
      </c>
      <c r="D48" s="120">
        <v>304</v>
      </c>
      <c r="E48" s="120">
        <v>1950</v>
      </c>
      <c r="F48" s="122">
        <v>33704591.213046804</v>
      </c>
      <c r="G48" s="122">
        <v>84587915.883230239</v>
      </c>
      <c r="H48" s="122">
        <v>78094735.666884869</v>
      </c>
      <c r="I48" s="123">
        <v>1328790338.778116</v>
      </c>
      <c r="K48" s="107"/>
      <c r="L48" s="107"/>
      <c r="M48" s="107"/>
    </row>
    <row r="49" spans="1:13" s="106" customFormat="1" ht="14.1" customHeight="1" x14ac:dyDescent="0.2">
      <c r="A49" s="118">
        <v>2061</v>
      </c>
      <c r="B49" s="119">
        <v>1395</v>
      </c>
      <c r="C49" s="120">
        <v>1661</v>
      </c>
      <c r="D49" s="120">
        <v>305</v>
      </c>
      <c r="E49" s="120">
        <v>1966</v>
      </c>
      <c r="F49" s="122">
        <v>34244844.478341863</v>
      </c>
      <c r="G49" s="122">
        <v>86483786.550959498</v>
      </c>
      <c r="H49" s="122">
        <v>79727420.326686963</v>
      </c>
      <c r="I49" s="123">
        <v>1356278817.0321851</v>
      </c>
      <c r="K49" s="107"/>
      <c r="L49" s="107"/>
      <c r="M49" s="107"/>
    </row>
    <row r="50" spans="1:13" s="106" customFormat="1" ht="14.1" customHeight="1" x14ac:dyDescent="0.2">
      <c r="A50" s="118">
        <v>2062</v>
      </c>
      <c r="B50" s="119">
        <v>1395</v>
      </c>
      <c r="C50" s="120">
        <v>1675</v>
      </c>
      <c r="D50" s="120">
        <v>306</v>
      </c>
      <c r="E50" s="120">
        <v>1981</v>
      </c>
      <c r="F50" s="122">
        <v>34789114.198195197</v>
      </c>
      <c r="G50" s="122">
        <v>88370728.496478409</v>
      </c>
      <c r="H50" s="122">
        <v>81376729.021931097</v>
      </c>
      <c r="I50" s="123">
        <v>1384073931.7558331</v>
      </c>
      <c r="K50" s="107"/>
      <c r="L50" s="107"/>
      <c r="M50" s="107"/>
    </row>
    <row r="51" spans="1:13" s="106" customFormat="1" ht="14.1" customHeight="1" x14ac:dyDescent="0.2">
      <c r="A51" s="118">
        <v>2063</v>
      </c>
      <c r="B51" s="119">
        <v>1395</v>
      </c>
      <c r="C51" s="120">
        <v>1689</v>
      </c>
      <c r="D51" s="120">
        <v>306</v>
      </c>
      <c r="E51" s="120">
        <v>1995</v>
      </c>
      <c r="F51" s="122">
        <v>35337884.721737139</v>
      </c>
      <c r="G51" s="122">
        <v>90252897.905341148</v>
      </c>
      <c r="H51" s="122">
        <v>83044435.905349985</v>
      </c>
      <c r="I51" s="123">
        <v>1412203354.4775791</v>
      </c>
      <c r="K51" s="107"/>
      <c r="L51" s="107"/>
      <c r="M51" s="107"/>
    </row>
    <row r="52" spans="1:13" s="106" customFormat="1" ht="14.1" customHeight="1" x14ac:dyDescent="0.2">
      <c r="A52" s="118">
        <v>2064</v>
      </c>
      <c r="B52" s="119">
        <v>1395</v>
      </c>
      <c r="C52" s="120">
        <v>1703</v>
      </c>
      <c r="D52" s="120">
        <v>307</v>
      </c>
      <c r="E52" s="120">
        <v>2010</v>
      </c>
      <c r="F52" s="122">
        <v>35899363.530923769</v>
      </c>
      <c r="G52" s="122">
        <v>92211672.669079006</v>
      </c>
      <c r="H52" s="122">
        <v>84732201.268654749</v>
      </c>
      <c r="I52" s="123">
        <v>1440623246.6080787</v>
      </c>
      <c r="K52" s="107"/>
      <c r="L52" s="107"/>
      <c r="M52" s="107"/>
    </row>
    <row r="53" spans="1:13" s="106" customFormat="1" ht="14.1" customHeight="1" x14ac:dyDescent="0.2">
      <c r="A53" s="118">
        <v>2065</v>
      </c>
      <c r="B53" s="119">
        <v>1395</v>
      </c>
      <c r="C53" s="120">
        <v>1716</v>
      </c>
      <c r="D53" s="120">
        <v>308</v>
      </c>
      <c r="E53" s="120">
        <v>2024</v>
      </c>
      <c r="F53" s="122">
        <v>36464939.478139915</v>
      </c>
      <c r="G53" s="122">
        <v>94160234.62651816</v>
      </c>
      <c r="H53" s="122">
        <v>86437394.796484724</v>
      </c>
      <c r="I53" s="123">
        <v>1469365346.2561851</v>
      </c>
      <c r="K53" s="107"/>
      <c r="L53" s="107"/>
      <c r="M53" s="107"/>
    </row>
    <row r="54" spans="1:13" s="106" customFormat="1" ht="14.1" customHeight="1" x14ac:dyDescent="0.2">
      <c r="A54" s="118">
        <v>2066</v>
      </c>
      <c r="B54" s="119">
        <v>1395</v>
      </c>
      <c r="C54" s="120">
        <v>1730</v>
      </c>
      <c r="D54" s="120">
        <v>309</v>
      </c>
      <c r="E54" s="120">
        <v>2039</v>
      </c>
      <c r="F54" s="122">
        <v>37044157.336246938</v>
      </c>
      <c r="G54" s="122">
        <v>96193314.927660063</v>
      </c>
      <c r="H54" s="122">
        <v>88161920.775371104</v>
      </c>
      <c r="I54" s="123">
        <v>1498378109.4401431</v>
      </c>
      <c r="K54" s="107"/>
      <c r="L54" s="107"/>
      <c r="M54" s="107"/>
    </row>
    <row r="55" spans="1:13" s="106" customFormat="1" ht="14.1" customHeight="1" x14ac:dyDescent="0.2">
      <c r="A55" s="118">
        <v>2067</v>
      </c>
      <c r="B55" s="119">
        <v>1395</v>
      </c>
      <c r="C55" s="120">
        <v>1743</v>
      </c>
      <c r="D55" s="120">
        <v>310</v>
      </c>
      <c r="E55" s="120">
        <v>2053</v>
      </c>
      <c r="F55" s="122">
        <v>27805998.409065664</v>
      </c>
      <c r="G55" s="122">
        <v>98216161.525155216</v>
      </c>
      <c r="H55" s="122">
        <v>89902686.566408589</v>
      </c>
      <c r="I55" s="123">
        <v>1517870632.8904622</v>
      </c>
      <c r="K55" s="107"/>
      <c r="L55" s="107"/>
      <c r="M55" s="107"/>
    </row>
    <row r="56" spans="1:13" s="106" customFormat="1" ht="14.1" customHeight="1" x14ac:dyDescent="0.2">
      <c r="A56" s="118">
        <v>2068</v>
      </c>
      <c r="B56" s="119">
        <v>1395</v>
      </c>
      <c r="C56" s="120">
        <v>1755</v>
      </c>
      <c r="D56" s="120">
        <v>310</v>
      </c>
      <c r="E56" s="120">
        <v>2065</v>
      </c>
      <c r="F56" s="122">
        <v>28192507.390568584</v>
      </c>
      <c r="G56" s="122">
        <v>100183824.70335425</v>
      </c>
      <c r="H56" s="122">
        <v>91072237.973427728</v>
      </c>
      <c r="I56" s="123">
        <v>1536951553.5511041</v>
      </c>
      <c r="K56" s="107"/>
      <c r="L56" s="107"/>
      <c r="M56" s="107"/>
    </row>
    <row r="57" spans="1:13" s="106" customFormat="1" ht="14.1" customHeight="1" x14ac:dyDescent="0.2">
      <c r="A57" s="118">
        <v>2069</v>
      </c>
      <c r="B57" s="119">
        <v>1395</v>
      </c>
      <c r="C57" s="120">
        <v>1768</v>
      </c>
      <c r="D57" s="120">
        <v>311</v>
      </c>
      <c r="E57" s="120">
        <v>2079</v>
      </c>
      <c r="F57" s="122">
        <v>28584427.497812547</v>
      </c>
      <c r="G57" s="122">
        <v>102281602.88646428</v>
      </c>
      <c r="H57" s="122">
        <v>92217093.213066235</v>
      </c>
      <c r="I57" s="123">
        <v>1555471471.3755186</v>
      </c>
      <c r="K57" s="107"/>
      <c r="L57" s="107"/>
      <c r="M57" s="107"/>
    </row>
    <row r="58" spans="1:13" s="106" customFormat="1" ht="14.1" customHeight="1" x14ac:dyDescent="0.2">
      <c r="A58" s="118">
        <v>2070</v>
      </c>
      <c r="B58" s="119">
        <v>1395</v>
      </c>
      <c r="C58" s="120">
        <v>1780</v>
      </c>
      <c r="D58" s="120">
        <v>312</v>
      </c>
      <c r="E58" s="120">
        <v>2092</v>
      </c>
      <c r="F58" s="122">
        <v>28981834.486557923</v>
      </c>
      <c r="G58" s="122">
        <v>104367703.92011334</v>
      </c>
      <c r="H58" s="122">
        <v>93328288.282531112</v>
      </c>
      <c r="I58" s="123">
        <v>1573413890.2244942</v>
      </c>
      <c r="K58" s="107"/>
      <c r="L58" s="107"/>
      <c r="M58" s="107"/>
    </row>
    <row r="59" spans="1:13" s="106" customFormat="1" ht="14.1" customHeight="1" x14ac:dyDescent="0.2">
      <c r="A59" s="118">
        <v>2071</v>
      </c>
      <c r="B59" s="119">
        <v>1395</v>
      </c>
      <c r="C59" s="120">
        <v>1791</v>
      </c>
      <c r="D59" s="120">
        <v>312</v>
      </c>
      <c r="E59" s="120">
        <v>2103</v>
      </c>
      <c r="F59" s="122">
        <v>29384805.173145737</v>
      </c>
      <c r="G59" s="122">
        <v>106395239.72538075</v>
      </c>
      <c r="H59" s="122">
        <v>94404833.413469642</v>
      </c>
      <c r="I59" s="123">
        <v>1590808289.0857289</v>
      </c>
      <c r="K59" s="107"/>
      <c r="L59" s="107"/>
      <c r="M59" s="107"/>
    </row>
    <row r="60" spans="1:13" s="106" customFormat="1" ht="14.1" customHeight="1" x14ac:dyDescent="0.2">
      <c r="A60" s="118">
        <v>2072</v>
      </c>
      <c r="B60" s="119">
        <v>1395</v>
      </c>
      <c r="C60" s="120">
        <v>1803</v>
      </c>
      <c r="D60" s="120">
        <v>313</v>
      </c>
      <c r="E60" s="120">
        <v>2116</v>
      </c>
      <c r="F60" s="122">
        <v>29793417.449345782</v>
      </c>
      <c r="G60" s="122">
        <v>108557376.33046962</v>
      </c>
      <c r="H60" s="122">
        <v>95448497.345143735</v>
      </c>
      <c r="I60" s="123">
        <v>1607492827.5497489</v>
      </c>
      <c r="K60" s="107"/>
      <c r="L60" s="107"/>
      <c r="M60" s="107"/>
    </row>
    <row r="61" spans="1:13" s="106" customFormat="1" ht="14.1" customHeight="1" x14ac:dyDescent="0.2">
      <c r="A61" s="118">
        <v>2073</v>
      </c>
      <c r="B61" s="119">
        <v>1395</v>
      </c>
      <c r="C61" s="120">
        <v>1814</v>
      </c>
      <c r="D61" s="120">
        <v>313</v>
      </c>
      <c r="E61" s="120">
        <v>2127</v>
      </c>
      <c r="F61" s="122">
        <v>30207750.297412626</v>
      </c>
      <c r="G61" s="122">
        <v>110659537.42413108</v>
      </c>
      <c r="H61" s="122">
        <v>96449569.652984932</v>
      </c>
      <c r="I61" s="123">
        <v>1623490610.0760152</v>
      </c>
      <c r="K61" s="107"/>
      <c r="L61" s="107"/>
      <c r="M61" s="107"/>
    </row>
    <row r="62" spans="1:13" s="106" customFormat="1" ht="14.1" customHeight="1" x14ac:dyDescent="0.2">
      <c r="A62" s="118">
        <v>2074</v>
      </c>
      <c r="B62" s="119">
        <v>1395</v>
      </c>
      <c r="C62" s="120">
        <v>1825</v>
      </c>
      <c r="D62" s="120">
        <v>314</v>
      </c>
      <c r="E62" s="120">
        <v>2139</v>
      </c>
      <c r="F62" s="122">
        <v>30627883.805352405</v>
      </c>
      <c r="G62" s="122">
        <v>112846656.11506526</v>
      </c>
      <c r="H62" s="122">
        <v>97409436.604560912</v>
      </c>
      <c r="I62" s="123">
        <v>1638681274.3708632</v>
      </c>
      <c r="K62" s="107"/>
      <c r="L62" s="107"/>
      <c r="M62" s="107"/>
    </row>
    <row r="63" spans="1:13" s="106" customFormat="1" ht="14.1" customHeight="1" x14ac:dyDescent="0.2">
      <c r="A63" s="118">
        <v>2075</v>
      </c>
      <c r="B63" s="119">
        <v>1395</v>
      </c>
      <c r="C63" s="120">
        <v>1835</v>
      </c>
      <c r="D63" s="120">
        <v>314</v>
      </c>
      <c r="E63" s="120">
        <v>2149</v>
      </c>
      <c r="F63" s="122">
        <v>31053899.182403341</v>
      </c>
      <c r="G63" s="122">
        <v>114970852.9245576</v>
      </c>
      <c r="H63" s="122">
        <v>98320876.462251782</v>
      </c>
      <c r="I63" s="123">
        <v>1653085197.0909607</v>
      </c>
      <c r="K63" s="107"/>
      <c r="L63" s="107"/>
      <c r="M63" s="107"/>
    </row>
    <row r="64" spans="1:13" s="106" customFormat="1" ht="14.1" customHeight="1" x14ac:dyDescent="0.2">
      <c r="A64" s="118">
        <v>2076</v>
      </c>
      <c r="B64" s="119">
        <v>1395</v>
      </c>
      <c r="C64" s="120">
        <v>1846</v>
      </c>
      <c r="D64" s="120">
        <v>315</v>
      </c>
      <c r="E64" s="120">
        <v>2161</v>
      </c>
      <c r="F64" s="122">
        <v>31485878.774732992</v>
      </c>
      <c r="G64" s="122">
        <v>117236315.84266634</v>
      </c>
      <c r="H64" s="122">
        <v>99185111.825457647</v>
      </c>
      <c r="I64" s="123">
        <v>1666519871.848485</v>
      </c>
      <c r="K64" s="107"/>
      <c r="L64" s="107"/>
      <c r="M64" s="107"/>
    </row>
    <row r="65" spans="1:13" s="106" customFormat="1" ht="14.1" customHeight="1" x14ac:dyDescent="0.2">
      <c r="A65" s="118">
        <v>2077</v>
      </c>
      <c r="B65" s="119">
        <v>1395</v>
      </c>
      <c r="C65" s="120">
        <v>1856</v>
      </c>
      <c r="D65" s="120">
        <v>315</v>
      </c>
      <c r="E65" s="120">
        <v>2171</v>
      </c>
      <c r="F65" s="122">
        <v>31923906.081355251</v>
      </c>
      <c r="G65" s="122">
        <v>119437316.20116405</v>
      </c>
      <c r="H65" s="122">
        <v>99991192.310909092</v>
      </c>
      <c r="I65" s="123">
        <v>1678997654.0395854</v>
      </c>
      <c r="K65" s="107"/>
      <c r="L65" s="107"/>
      <c r="M65" s="107"/>
    </row>
    <row r="66" spans="1:13" s="106" customFormat="1" ht="14.1" customHeight="1" x14ac:dyDescent="0.2">
      <c r="A66" s="118">
        <v>2078</v>
      </c>
      <c r="B66" s="119">
        <v>1395</v>
      </c>
      <c r="C66" s="120">
        <v>1866</v>
      </c>
      <c r="D66" s="120">
        <v>316</v>
      </c>
      <c r="E66" s="120">
        <v>2182</v>
      </c>
      <c r="F66" s="122">
        <v>32368065.770270228</v>
      </c>
      <c r="G66" s="122">
        <v>121727049.78083603</v>
      </c>
      <c r="H66" s="122">
        <v>100739859.24237512</v>
      </c>
      <c r="I66" s="123">
        <v>1690378529.2713947</v>
      </c>
      <c r="K66" s="107"/>
      <c r="L66" s="107"/>
      <c r="M66" s="107"/>
    </row>
    <row r="67" spans="1:13" s="106" customFormat="1" ht="14.1" customHeight="1" x14ac:dyDescent="0.2">
      <c r="A67" s="118">
        <v>2079</v>
      </c>
      <c r="B67" s="119">
        <v>1395</v>
      </c>
      <c r="C67" s="120">
        <v>1876</v>
      </c>
      <c r="D67" s="120">
        <v>317</v>
      </c>
      <c r="E67" s="120">
        <v>2193</v>
      </c>
      <c r="F67" s="122">
        <v>32818443.694830015</v>
      </c>
      <c r="G67" s="122">
        <v>124057486.18676342</v>
      </c>
      <c r="H67" s="122">
        <v>101422711.75628369</v>
      </c>
      <c r="I67" s="123">
        <v>1700562198.5357449</v>
      </c>
      <c r="K67" s="107"/>
      <c r="L67" s="107"/>
      <c r="M67" s="107"/>
    </row>
    <row r="68" spans="1:13" s="106" customFormat="1" ht="14.1" customHeight="1" x14ac:dyDescent="0.2">
      <c r="A68" s="118">
        <v>2080</v>
      </c>
      <c r="B68" s="119">
        <v>1395</v>
      </c>
      <c r="C68" s="120">
        <v>1886</v>
      </c>
      <c r="D68" s="120">
        <v>317</v>
      </c>
      <c r="E68" s="120">
        <v>2203</v>
      </c>
      <c r="F68" s="122">
        <v>33275126.910333633</v>
      </c>
      <c r="G68" s="122">
        <v>126377820.62607335</v>
      </c>
      <c r="H68" s="122">
        <v>102033731.91214469</v>
      </c>
      <c r="I68" s="123">
        <v>1709493236.7321498</v>
      </c>
      <c r="K68" s="107"/>
      <c r="L68" s="107"/>
      <c r="M68" s="107"/>
    </row>
    <row r="69" spans="1:13" s="106" customFormat="1" ht="14.1" customHeight="1" x14ac:dyDescent="0.2">
      <c r="A69" s="118">
        <v>2081</v>
      </c>
      <c r="B69" s="119">
        <v>1395</v>
      </c>
      <c r="C69" s="120">
        <v>1896</v>
      </c>
      <c r="D69" s="120">
        <v>318</v>
      </c>
      <c r="E69" s="120">
        <v>2214</v>
      </c>
      <c r="F69" s="122">
        <v>33738203.690854311</v>
      </c>
      <c r="G69" s="122">
        <v>128791025.78619687</v>
      </c>
      <c r="H69" s="122">
        <v>102569594.20392899</v>
      </c>
      <c r="I69" s="123">
        <v>1717010008.8407362</v>
      </c>
      <c r="K69" s="107"/>
      <c r="L69" s="107"/>
      <c r="M69" s="107"/>
    </row>
    <row r="70" spans="1:13" s="106" customFormat="1" ht="14.1" customHeight="1" x14ac:dyDescent="0.2">
      <c r="A70" s="118">
        <v>2082</v>
      </c>
      <c r="B70" s="119">
        <v>1395</v>
      </c>
      <c r="C70" s="120">
        <v>1905</v>
      </c>
      <c r="D70" s="120">
        <v>318</v>
      </c>
      <c r="E70" s="120">
        <v>2223</v>
      </c>
      <c r="F70" s="122">
        <v>34207763.546302274</v>
      </c>
      <c r="G70" s="122">
        <v>131134084.69800049</v>
      </c>
      <c r="H70" s="122">
        <v>103020600.53044416</v>
      </c>
      <c r="I70" s="123">
        <v>1723104288.2194822</v>
      </c>
      <c r="K70" s="107"/>
      <c r="L70" s="107"/>
      <c r="M70" s="107"/>
    </row>
    <row r="71" spans="1:13" s="106" customFormat="1" ht="14.1" customHeight="1" x14ac:dyDescent="0.2">
      <c r="A71" s="118">
        <v>2083</v>
      </c>
      <c r="B71" s="119">
        <v>1395</v>
      </c>
      <c r="C71" s="120">
        <v>1915</v>
      </c>
      <c r="D71" s="120">
        <v>319</v>
      </c>
      <c r="E71" s="120">
        <v>2234</v>
      </c>
      <c r="F71" s="122">
        <v>34683897.239726506</v>
      </c>
      <c r="G71" s="122">
        <v>133632033.40140064</v>
      </c>
      <c r="H71" s="122">
        <v>103386257.29316893</v>
      </c>
      <c r="I71" s="123">
        <v>1727542409.3509772</v>
      </c>
      <c r="K71" s="107"/>
      <c r="L71" s="107"/>
      <c r="M71" s="107"/>
    </row>
    <row r="72" spans="1:13" s="106" customFormat="1" ht="14.1" customHeight="1" x14ac:dyDescent="0.2">
      <c r="A72" s="118">
        <v>2084</v>
      </c>
      <c r="B72" s="119">
        <v>1395</v>
      </c>
      <c r="C72" s="120">
        <v>1924</v>
      </c>
      <c r="D72" s="120">
        <v>320</v>
      </c>
      <c r="E72" s="120">
        <v>2244</v>
      </c>
      <c r="F72" s="122">
        <v>35166696.804858685</v>
      </c>
      <c r="G72" s="122">
        <v>136112532.39287394</v>
      </c>
      <c r="H72" s="122">
        <v>103652544.56105863</v>
      </c>
      <c r="I72" s="123">
        <v>1730249118.3240204</v>
      </c>
      <c r="K72" s="107"/>
      <c r="L72" s="107"/>
      <c r="M72" s="107"/>
    </row>
    <row r="73" spans="1:13" s="106" customFormat="1" ht="14.1" customHeight="1" x14ac:dyDescent="0.2">
      <c r="A73" s="118">
        <v>2085</v>
      </c>
      <c r="B73" s="119">
        <v>1395</v>
      </c>
      <c r="C73" s="120">
        <v>1933</v>
      </c>
      <c r="D73" s="120">
        <v>320</v>
      </c>
      <c r="E73" s="120">
        <v>2253</v>
      </c>
      <c r="F73" s="122">
        <v>35656255.563902706</v>
      </c>
      <c r="G73" s="122">
        <v>138581090.74093798</v>
      </c>
      <c r="H73" s="122">
        <v>103814947.09944122</v>
      </c>
      <c r="I73" s="123">
        <v>1731139230.2464263</v>
      </c>
      <c r="K73" s="107"/>
      <c r="L73" s="107"/>
      <c r="M73" s="107"/>
    </row>
    <row r="74" spans="1:13" s="106" customFormat="1" ht="14.1" customHeight="1" x14ac:dyDescent="0.2">
      <c r="A74" s="118">
        <v>2086</v>
      </c>
      <c r="B74" s="119">
        <v>1395</v>
      </c>
      <c r="C74" s="120">
        <v>1942</v>
      </c>
      <c r="D74" s="120">
        <v>321</v>
      </c>
      <c r="E74" s="120">
        <v>2263</v>
      </c>
      <c r="F74" s="122">
        <v>36152668.145573348</v>
      </c>
      <c r="G74" s="122">
        <v>141148066.24133539</v>
      </c>
      <c r="H74" s="122">
        <v>103868353.81478557</v>
      </c>
      <c r="I74" s="123">
        <v>1730012185.9654498</v>
      </c>
      <c r="K74" s="107"/>
      <c r="L74" s="107"/>
      <c r="M74" s="107"/>
    </row>
    <row r="75" spans="1:13" s="106" customFormat="1" ht="14.1" customHeight="1" x14ac:dyDescent="0.2">
      <c r="A75" s="118">
        <v>2087</v>
      </c>
      <c r="B75" s="119">
        <v>1395</v>
      </c>
      <c r="C75" s="120">
        <v>1951</v>
      </c>
      <c r="D75" s="120">
        <v>322</v>
      </c>
      <c r="E75" s="120">
        <v>2273</v>
      </c>
      <c r="F75" s="122">
        <v>36656030.503387369</v>
      </c>
      <c r="G75" s="122">
        <v>143759755.16195866</v>
      </c>
      <c r="H75" s="122">
        <v>103800731.15792699</v>
      </c>
      <c r="I75" s="123">
        <v>1726709192.4648056</v>
      </c>
      <c r="K75" s="107"/>
      <c r="L75" s="107"/>
      <c r="M75" s="107"/>
    </row>
    <row r="76" spans="1:13" s="106" customFormat="1" ht="14.1" customHeight="1" x14ac:dyDescent="0.2">
      <c r="A76" s="118">
        <v>2088</v>
      </c>
      <c r="B76" s="119">
        <v>1395</v>
      </c>
      <c r="C76" s="120">
        <v>1960</v>
      </c>
      <c r="D76" s="120">
        <v>322</v>
      </c>
      <c r="E76" s="120">
        <v>2282</v>
      </c>
      <c r="F76" s="122">
        <v>37166439.934210792</v>
      </c>
      <c r="G76" s="122">
        <v>146359352.48912862</v>
      </c>
      <c r="H76" s="122">
        <v>103602551.54788834</v>
      </c>
      <c r="I76" s="123">
        <v>1721118831.4577761</v>
      </c>
      <c r="K76" s="107"/>
      <c r="L76" s="107"/>
      <c r="M76" s="107"/>
    </row>
    <row r="77" spans="1:13" s="106" customFormat="1" ht="14.1" customHeight="1" x14ac:dyDescent="0.2">
      <c r="A77" s="118">
        <v>2089</v>
      </c>
      <c r="B77" s="119">
        <v>1395</v>
      </c>
      <c r="C77" s="120">
        <v>1968</v>
      </c>
      <c r="D77" s="120">
        <v>323</v>
      </c>
      <c r="E77" s="120">
        <v>2291</v>
      </c>
      <c r="F77" s="122">
        <v>37683995.097065762</v>
      </c>
      <c r="G77" s="122">
        <v>148995790.33404756</v>
      </c>
      <c r="H77" s="122">
        <v>103267129.88746656</v>
      </c>
      <c r="I77" s="123">
        <v>1713074166.1082609</v>
      </c>
      <c r="K77" s="107"/>
      <c r="L77" s="107"/>
      <c r="M77" s="107"/>
    </row>
    <row r="78" spans="1:13" s="106" customFormat="1" ht="14.1" customHeight="1" x14ac:dyDescent="0.2">
      <c r="A78" s="118">
        <v>2090</v>
      </c>
      <c r="B78" s="119">
        <v>1395</v>
      </c>
      <c r="C78" s="120">
        <v>1977</v>
      </c>
      <c r="D78" s="120">
        <v>324</v>
      </c>
      <c r="E78" s="120">
        <v>2301</v>
      </c>
      <c r="F78" s="122">
        <v>38208796.032200679</v>
      </c>
      <c r="G78" s="122">
        <v>151744418.7500194</v>
      </c>
      <c r="H78" s="122">
        <v>94219079.13595435</v>
      </c>
      <c r="I78" s="123">
        <v>1693757622.5263965</v>
      </c>
      <c r="K78" s="107"/>
      <c r="L78" s="107"/>
      <c r="M78" s="107"/>
    </row>
    <row r="79" spans="1:13" s="106" customFormat="1" ht="14.1" customHeight="1" x14ac:dyDescent="0.2">
      <c r="A79" s="118">
        <v>2091</v>
      </c>
      <c r="B79" s="119">
        <v>1395</v>
      </c>
      <c r="C79" s="120">
        <v>1985</v>
      </c>
      <c r="D79" s="120">
        <v>325</v>
      </c>
      <c r="E79" s="120">
        <v>2310</v>
      </c>
      <c r="F79" s="122">
        <v>38740944.180427492</v>
      </c>
      <c r="G79" s="122">
        <v>154472810.04782712</v>
      </c>
      <c r="H79" s="122">
        <v>93156669.238951802</v>
      </c>
      <c r="I79" s="123">
        <v>1671182425.8979487</v>
      </c>
      <c r="K79" s="107"/>
      <c r="L79" s="107"/>
      <c r="M79" s="107"/>
    </row>
    <row r="80" spans="1:13" s="106" customFormat="1" ht="14.1" customHeight="1" thickBot="1" x14ac:dyDescent="0.25">
      <c r="A80" s="124">
        <v>2092</v>
      </c>
      <c r="B80" s="125">
        <v>1395</v>
      </c>
      <c r="C80" s="126">
        <v>1993</v>
      </c>
      <c r="D80" s="126">
        <v>325</v>
      </c>
      <c r="E80" s="126">
        <v>2318</v>
      </c>
      <c r="F80" s="132">
        <v>39280542.402729474</v>
      </c>
      <c r="G80" s="132">
        <v>157187009.20010099</v>
      </c>
      <c r="H80" s="132">
        <v>91915033.424387187</v>
      </c>
      <c r="I80" s="127">
        <v>1645190992.5249646</v>
      </c>
      <c r="K80" s="107"/>
      <c r="L80" s="107"/>
      <c r="M80" s="107"/>
    </row>
    <row r="81" spans="1:13" s="106" customFormat="1" ht="14.1" customHeight="1" x14ac:dyDescent="0.2">
      <c r="A81" s="107"/>
      <c r="B81" s="107"/>
      <c r="C81" s="107"/>
      <c r="D81" s="107"/>
      <c r="E81" s="133"/>
      <c r="F81" s="134"/>
      <c r="G81" s="134"/>
      <c r="H81" s="135"/>
      <c r="I81" s="107"/>
      <c r="K81" s="107"/>
      <c r="L81" s="107"/>
      <c r="M81" s="107"/>
    </row>
    <row r="82" spans="1:13" s="106" customFormat="1" ht="14.1" customHeight="1" x14ac:dyDescent="0.2">
      <c r="A82" s="107"/>
      <c r="B82" s="107"/>
      <c r="C82" s="107"/>
      <c r="D82" s="107"/>
      <c r="E82" s="107"/>
      <c r="F82" s="136"/>
      <c r="G82" s="136"/>
      <c r="H82" s="107"/>
      <c r="I82" s="107"/>
      <c r="K82" s="107"/>
      <c r="L82" s="107"/>
      <c r="M82" s="107"/>
    </row>
    <row r="83" spans="1:13" s="106" customFormat="1" ht="14.1" customHeight="1" x14ac:dyDescent="0.2">
      <c r="A83" s="107"/>
      <c r="B83" s="107"/>
      <c r="C83" s="107"/>
      <c r="D83" s="107"/>
      <c r="E83" s="107"/>
      <c r="F83" s="136"/>
      <c r="G83" s="136"/>
      <c r="H83" s="107"/>
      <c r="I83" s="107"/>
      <c r="K83" s="107"/>
      <c r="L83" s="107"/>
      <c r="M83" s="107"/>
    </row>
    <row r="84" spans="1:13" s="106" customFormat="1" ht="14.1" customHeight="1" x14ac:dyDescent="0.2">
      <c r="A84" s="107"/>
      <c r="B84" s="107"/>
      <c r="C84" s="107"/>
      <c r="D84" s="107"/>
      <c r="E84" s="107"/>
      <c r="F84" s="136"/>
      <c r="G84" s="136"/>
      <c r="H84" s="107"/>
      <c r="I84" s="107"/>
      <c r="K84" s="107"/>
      <c r="L84" s="107"/>
      <c r="M84" s="107"/>
    </row>
    <row r="85" spans="1:13" s="106" customFormat="1" ht="14.1" customHeight="1" x14ac:dyDescent="0.2">
      <c r="A85" s="107"/>
      <c r="B85" s="107"/>
      <c r="C85" s="107"/>
      <c r="D85" s="107"/>
      <c r="E85" s="107"/>
      <c r="F85" s="136"/>
      <c r="G85" s="136"/>
      <c r="H85" s="107"/>
      <c r="I85" s="107"/>
      <c r="K85" s="107"/>
      <c r="L85" s="107"/>
      <c r="M85" s="107"/>
    </row>
    <row r="86" spans="1:13" s="106" customFormat="1" ht="14.1" customHeight="1" x14ac:dyDescent="0.2">
      <c r="A86" s="107"/>
      <c r="B86" s="107"/>
      <c r="C86" s="107"/>
      <c r="D86" s="107"/>
      <c r="E86" s="107"/>
      <c r="F86" s="136"/>
      <c r="G86" s="136"/>
      <c r="H86" s="107"/>
      <c r="I86" s="107"/>
      <c r="K86" s="107"/>
      <c r="L86" s="107"/>
      <c r="M86" s="107"/>
    </row>
    <row r="87" spans="1:13" s="106" customFormat="1" ht="14.1" customHeight="1" x14ac:dyDescent="0.2">
      <c r="A87" s="107"/>
      <c r="B87" s="107"/>
      <c r="C87" s="107"/>
      <c r="D87" s="107"/>
      <c r="E87" s="107"/>
      <c r="F87" s="136"/>
      <c r="G87" s="136"/>
      <c r="H87" s="107"/>
      <c r="I87" s="107"/>
      <c r="K87" s="107"/>
      <c r="L87" s="107"/>
      <c r="M87" s="107"/>
    </row>
    <row r="88" spans="1:13" s="106" customFormat="1" ht="14.1" customHeight="1" x14ac:dyDescent="0.2">
      <c r="A88" s="107"/>
      <c r="B88" s="107"/>
      <c r="C88" s="107"/>
      <c r="D88" s="107"/>
      <c r="E88" s="107"/>
      <c r="F88" s="136"/>
      <c r="G88" s="136"/>
      <c r="H88" s="107"/>
      <c r="I88" s="107"/>
      <c r="K88" s="107"/>
      <c r="L88" s="107"/>
      <c r="M88" s="107"/>
    </row>
    <row r="89" spans="1:13" s="106" customFormat="1" ht="14.1" customHeight="1" x14ac:dyDescent="0.2">
      <c r="A89" s="107"/>
      <c r="B89" s="107"/>
      <c r="C89" s="107"/>
      <c r="D89" s="107"/>
      <c r="E89" s="107"/>
      <c r="F89" s="107"/>
      <c r="G89" s="107"/>
      <c r="H89" s="107"/>
      <c r="I89" s="107"/>
      <c r="K89" s="107"/>
      <c r="L89" s="107"/>
      <c r="M89" s="107"/>
    </row>
    <row r="90" spans="1:13" s="106" customFormat="1" ht="14.1" customHeight="1" x14ac:dyDescent="0.2">
      <c r="A90" s="107"/>
      <c r="B90" s="107"/>
      <c r="C90" s="107"/>
      <c r="D90" s="107"/>
      <c r="E90" s="107"/>
      <c r="F90" s="107"/>
      <c r="G90" s="107"/>
      <c r="H90" s="107"/>
      <c r="I90" s="107"/>
      <c r="K90" s="107"/>
      <c r="L90" s="107"/>
      <c r="M90" s="107"/>
    </row>
    <row r="91" spans="1:13" s="106" customFormat="1" ht="14.1" customHeight="1" x14ac:dyDescent="0.2">
      <c r="A91" s="107"/>
      <c r="B91" s="107"/>
      <c r="C91" s="107"/>
      <c r="D91" s="107"/>
      <c r="E91" s="107"/>
      <c r="F91" s="107"/>
      <c r="G91" s="107"/>
      <c r="H91" s="107"/>
      <c r="I91" s="107"/>
      <c r="K91" s="107"/>
      <c r="L91" s="107"/>
      <c r="M91" s="107"/>
    </row>
    <row r="92" spans="1:13" s="106" customFormat="1" ht="14.1" customHeight="1" x14ac:dyDescent="0.2">
      <c r="A92" s="107"/>
      <c r="B92" s="107"/>
      <c r="C92" s="107"/>
      <c r="D92" s="107"/>
      <c r="E92" s="107"/>
      <c r="F92" s="107"/>
      <c r="G92" s="107"/>
      <c r="H92" s="107"/>
      <c r="I92" s="107"/>
      <c r="K92" s="107"/>
      <c r="L92" s="107"/>
      <c r="M92" s="107"/>
    </row>
    <row r="93" spans="1:13" s="106" customFormat="1" ht="14.1" customHeight="1" x14ac:dyDescent="0.2">
      <c r="A93" s="107"/>
      <c r="B93" s="107"/>
      <c r="C93" s="107"/>
      <c r="D93" s="107"/>
      <c r="E93" s="107"/>
      <c r="F93" s="107"/>
      <c r="G93" s="107"/>
      <c r="H93" s="107"/>
      <c r="I93" s="107"/>
      <c r="K93" s="107"/>
      <c r="L93" s="107"/>
      <c r="M93" s="107"/>
    </row>
    <row r="94" spans="1:13" s="106" customFormat="1" ht="14.1" customHeight="1" x14ac:dyDescent="0.2">
      <c r="A94" s="107"/>
      <c r="B94" s="107"/>
      <c r="C94" s="107"/>
      <c r="D94" s="107"/>
      <c r="E94" s="107"/>
      <c r="F94" s="107"/>
      <c r="G94" s="107"/>
      <c r="H94" s="107"/>
      <c r="I94" s="107"/>
      <c r="K94" s="107"/>
      <c r="L94" s="107"/>
      <c r="M94" s="107"/>
    </row>
    <row r="95" spans="1:13" s="106" customFormat="1" ht="14.1" customHeight="1" x14ac:dyDescent="0.2">
      <c r="A95" s="107"/>
      <c r="B95" s="107"/>
      <c r="C95" s="107"/>
      <c r="D95" s="107"/>
      <c r="E95" s="107"/>
      <c r="F95" s="107"/>
      <c r="G95" s="107"/>
      <c r="H95" s="107"/>
      <c r="I95" s="107"/>
      <c r="K95" s="107"/>
      <c r="L95" s="107"/>
      <c r="M95" s="107"/>
    </row>
    <row r="96" spans="1:13" s="106" customFormat="1" ht="14.1" customHeight="1" x14ac:dyDescent="0.2">
      <c r="A96" s="107"/>
      <c r="B96" s="107"/>
      <c r="C96" s="107"/>
      <c r="D96" s="107"/>
      <c r="E96" s="107"/>
      <c r="F96" s="107"/>
      <c r="G96" s="107"/>
      <c r="H96" s="107"/>
      <c r="I96" s="107"/>
      <c r="K96" s="107"/>
      <c r="L96" s="107"/>
      <c r="M96" s="107"/>
    </row>
    <row r="97" spans="1:13" s="106" customFormat="1" ht="14.1" customHeight="1" x14ac:dyDescent="0.2">
      <c r="A97" s="107"/>
      <c r="B97" s="107"/>
      <c r="C97" s="107"/>
      <c r="D97" s="107"/>
      <c r="E97" s="107"/>
      <c r="F97" s="107"/>
      <c r="G97" s="107"/>
      <c r="H97" s="107"/>
      <c r="I97" s="107"/>
      <c r="K97" s="107"/>
      <c r="L97" s="107"/>
      <c r="M97" s="107"/>
    </row>
    <row r="98" spans="1:13" s="106" customFormat="1" ht="14.1" customHeight="1" x14ac:dyDescent="0.2">
      <c r="A98" s="107"/>
      <c r="B98" s="107"/>
      <c r="C98" s="107"/>
      <c r="D98" s="107"/>
      <c r="E98" s="107"/>
      <c r="F98" s="107"/>
      <c r="G98" s="107"/>
      <c r="H98" s="107"/>
      <c r="I98" s="107"/>
      <c r="K98" s="107"/>
      <c r="L98" s="107"/>
      <c r="M98" s="107"/>
    </row>
    <row r="99" spans="1:13" s="106" customFormat="1" ht="14.1" customHeight="1" x14ac:dyDescent="0.2">
      <c r="A99" s="107"/>
      <c r="B99" s="107"/>
      <c r="C99" s="107"/>
      <c r="D99" s="107"/>
      <c r="E99" s="107"/>
      <c r="F99" s="107"/>
      <c r="G99" s="107"/>
      <c r="H99" s="107"/>
      <c r="I99" s="107"/>
      <c r="K99" s="107"/>
      <c r="L99" s="107"/>
      <c r="M99" s="107"/>
    </row>
    <row r="100" spans="1:13" s="106" customFormat="1" ht="14.1" customHeight="1" x14ac:dyDescent="0.2">
      <c r="A100" s="107"/>
      <c r="B100" s="107"/>
      <c r="C100" s="107"/>
      <c r="D100" s="107"/>
      <c r="E100" s="107"/>
      <c r="F100" s="107"/>
      <c r="G100" s="107"/>
      <c r="H100" s="107"/>
      <c r="I100" s="107"/>
      <c r="K100" s="107"/>
      <c r="L100" s="107"/>
      <c r="M100" s="107"/>
    </row>
    <row r="101" spans="1:13" s="106" customFormat="1" ht="14.1" customHeight="1" x14ac:dyDescent="0.2">
      <c r="A101" s="107"/>
      <c r="B101" s="107"/>
      <c r="C101" s="107"/>
      <c r="D101" s="107"/>
      <c r="E101" s="107"/>
      <c r="F101" s="107"/>
      <c r="G101" s="107"/>
      <c r="H101" s="107"/>
      <c r="I101" s="107"/>
      <c r="K101" s="107"/>
      <c r="L101" s="107"/>
      <c r="M101" s="107"/>
    </row>
    <row r="102" spans="1:13" s="106" customFormat="1" ht="14.1" customHeight="1" x14ac:dyDescent="0.2">
      <c r="A102" s="107"/>
      <c r="B102" s="107"/>
      <c r="C102" s="107"/>
      <c r="D102" s="107"/>
      <c r="E102" s="107"/>
      <c r="F102" s="107"/>
      <c r="G102" s="107"/>
      <c r="H102" s="107"/>
      <c r="I102" s="107"/>
      <c r="K102" s="107"/>
      <c r="L102" s="107"/>
      <c r="M102" s="107"/>
    </row>
    <row r="103" spans="1:13" s="106" customFormat="1" ht="14.1" customHeight="1" x14ac:dyDescent="0.2">
      <c r="A103" s="107"/>
      <c r="B103" s="107"/>
      <c r="C103" s="107"/>
      <c r="D103" s="107"/>
      <c r="E103" s="107"/>
      <c r="F103" s="107"/>
      <c r="G103" s="107"/>
      <c r="H103" s="107"/>
      <c r="I103" s="107"/>
      <c r="K103" s="107"/>
      <c r="L103" s="107"/>
      <c r="M103" s="107"/>
    </row>
    <row r="104" spans="1:13" s="106" customFormat="1" ht="14.1" customHeight="1" x14ac:dyDescent="0.2">
      <c r="A104" s="107"/>
      <c r="B104" s="107"/>
      <c r="C104" s="107"/>
      <c r="D104" s="107"/>
      <c r="E104" s="107"/>
      <c r="F104" s="107"/>
      <c r="G104" s="107"/>
      <c r="H104" s="107"/>
      <c r="I104" s="107"/>
      <c r="K104" s="107"/>
      <c r="L104" s="107"/>
      <c r="M104" s="107"/>
    </row>
    <row r="105" spans="1:13" s="106" customFormat="1" ht="14.1" customHeight="1" x14ac:dyDescent="0.2">
      <c r="A105" s="107"/>
      <c r="B105" s="107"/>
      <c r="C105" s="107"/>
      <c r="D105" s="107"/>
      <c r="E105" s="107"/>
      <c r="F105" s="107"/>
      <c r="G105" s="107"/>
      <c r="H105" s="107"/>
      <c r="I105" s="107"/>
      <c r="K105" s="107"/>
      <c r="L105" s="107"/>
      <c r="M105" s="107"/>
    </row>
    <row r="106" spans="1:13" s="106" customFormat="1" ht="14.1" customHeight="1" x14ac:dyDescent="0.2">
      <c r="A106" s="107"/>
      <c r="B106" s="107"/>
      <c r="C106" s="107"/>
      <c r="D106" s="107"/>
      <c r="E106" s="107"/>
      <c r="F106" s="107"/>
      <c r="G106" s="107"/>
      <c r="H106" s="107"/>
      <c r="I106" s="107"/>
      <c r="K106" s="107"/>
      <c r="L106" s="107"/>
      <c r="M106" s="107"/>
    </row>
    <row r="107" spans="1:13" s="106" customFormat="1" ht="14.1" customHeight="1" x14ac:dyDescent="0.2">
      <c r="A107" s="107"/>
      <c r="B107" s="107"/>
      <c r="C107" s="107"/>
      <c r="D107" s="107"/>
      <c r="E107" s="107"/>
      <c r="F107" s="107"/>
      <c r="G107" s="107"/>
      <c r="H107" s="107"/>
      <c r="I107" s="107"/>
      <c r="K107" s="107"/>
      <c r="L107" s="107"/>
      <c r="M107" s="107"/>
    </row>
    <row r="108" spans="1:13" s="106" customFormat="1" ht="14.1" customHeight="1" x14ac:dyDescent="0.2">
      <c r="A108" s="107"/>
      <c r="B108" s="107"/>
      <c r="C108" s="107"/>
      <c r="D108" s="107"/>
      <c r="E108" s="107"/>
      <c r="F108" s="107"/>
      <c r="G108" s="107"/>
      <c r="H108" s="107"/>
      <c r="I108" s="107"/>
      <c r="K108" s="107"/>
      <c r="L108" s="107"/>
      <c r="M108" s="107"/>
    </row>
    <row r="109" spans="1:13" s="106" customFormat="1" ht="14.1" customHeight="1" x14ac:dyDescent="0.2">
      <c r="A109" s="107"/>
      <c r="B109" s="107"/>
      <c r="C109" s="107"/>
      <c r="D109" s="107"/>
      <c r="E109" s="107"/>
      <c r="F109" s="107"/>
      <c r="G109" s="107"/>
      <c r="H109" s="107"/>
      <c r="I109" s="107"/>
      <c r="K109" s="107"/>
      <c r="L109" s="107"/>
      <c r="M109" s="107"/>
    </row>
    <row r="110" spans="1:13" s="106" customFormat="1" ht="14.1" customHeight="1" x14ac:dyDescent="0.2">
      <c r="A110" s="107"/>
      <c r="B110" s="107"/>
      <c r="C110" s="107"/>
      <c r="D110" s="107"/>
      <c r="E110" s="107"/>
      <c r="F110" s="107"/>
      <c r="G110" s="107"/>
      <c r="H110" s="107"/>
      <c r="I110" s="107"/>
      <c r="K110" s="107"/>
      <c r="L110" s="107"/>
      <c r="M110" s="107"/>
    </row>
    <row r="111" spans="1:13" s="106" customFormat="1" ht="14.1" customHeight="1" x14ac:dyDescent="0.2">
      <c r="A111" s="107"/>
      <c r="B111" s="107"/>
      <c r="C111" s="107"/>
      <c r="D111" s="107"/>
      <c r="E111" s="107"/>
      <c r="F111" s="107"/>
      <c r="G111" s="107"/>
      <c r="H111" s="107"/>
      <c r="I111" s="107"/>
      <c r="K111" s="107"/>
      <c r="L111" s="107"/>
      <c r="M111" s="107"/>
    </row>
    <row r="112" spans="1:13" s="106" customFormat="1" ht="14.1" customHeight="1" x14ac:dyDescent="0.2">
      <c r="A112" s="107"/>
      <c r="B112" s="107"/>
      <c r="C112" s="107"/>
      <c r="D112" s="107"/>
      <c r="E112" s="107"/>
      <c r="F112" s="107"/>
      <c r="G112" s="107"/>
      <c r="H112" s="107"/>
      <c r="I112" s="107"/>
      <c r="K112" s="107"/>
      <c r="L112" s="107"/>
      <c r="M112" s="107"/>
    </row>
    <row r="113" spans="1:13" s="106" customFormat="1" ht="14.1" customHeight="1" x14ac:dyDescent="0.2">
      <c r="A113" s="107"/>
      <c r="B113" s="107"/>
      <c r="C113" s="107"/>
      <c r="D113" s="107"/>
      <c r="E113" s="107"/>
      <c r="F113" s="107"/>
      <c r="G113" s="107"/>
      <c r="H113" s="107"/>
      <c r="I113" s="107"/>
      <c r="K113" s="107"/>
      <c r="L113" s="107"/>
      <c r="M113" s="107"/>
    </row>
    <row r="114" spans="1:13" s="106" customFormat="1" ht="14.1" customHeight="1" x14ac:dyDescent="0.2">
      <c r="A114" s="107"/>
      <c r="B114" s="107"/>
      <c r="C114" s="107"/>
      <c r="D114" s="107"/>
      <c r="E114" s="107"/>
      <c r="F114" s="107"/>
      <c r="G114" s="107"/>
      <c r="H114" s="107"/>
      <c r="I114" s="107"/>
      <c r="K114" s="107"/>
      <c r="L114" s="107"/>
      <c r="M114" s="107"/>
    </row>
    <row r="115" spans="1:13" s="106" customFormat="1" ht="14.1" customHeight="1" x14ac:dyDescent="0.2">
      <c r="A115" s="107"/>
      <c r="B115" s="107"/>
      <c r="C115" s="107"/>
      <c r="D115" s="107"/>
      <c r="E115" s="107"/>
      <c r="F115" s="107"/>
      <c r="G115" s="107"/>
      <c r="H115" s="107"/>
      <c r="I115" s="107"/>
      <c r="K115" s="107"/>
      <c r="L115" s="107"/>
      <c r="M115" s="107"/>
    </row>
    <row r="116" spans="1:13" s="106" customFormat="1" ht="14.1" customHeight="1" x14ac:dyDescent="0.2">
      <c r="A116" s="107"/>
      <c r="B116" s="107"/>
      <c r="C116" s="107"/>
      <c r="D116" s="107"/>
      <c r="E116" s="107"/>
      <c r="F116" s="107"/>
      <c r="G116" s="107"/>
      <c r="H116" s="107"/>
      <c r="I116" s="107"/>
      <c r="K116" s="107"/>
      <c r="L116" s="107"/>
      <c r="M116" s="107"/>
    </row>
    <row r="117" spans="1:13" s="106" customFormat="1" ht="14.1" customHeight="1" x14ac:dyDescent="0.2">
      <c r="A117" s="107"/>
      <c r="B117" s="107"/>
      <c r="C117" s="107"/>
      <c r="D117" s="107"/>
      <c r="E117" s="107"/>
      <c r="F117" s="107"/>
      <c r="G117" s="107"/>
      <c r="H117" s="107"/>
      <c r="I117" s="107"/>
      <c r="K117" s="107"/>
      <c r="L117" s="107"/>
      <c r="M117" s="107"/>
    </row>
    <row r="118" spans="1:13" s="106" customFormat="1" ht="14.1" customHeight="1" x14ac:dyDescent="0.2">
      <c r="A118" s="107"/>
      <c r="B118" s="107"/>
      <c r="C118" s="107"/>
      <c r="D118" s="107"/>
      <c r="E118" s="107"/>
      <c r="F118" s="107"/>
      <c r="G118" s="107"/>
      <c r="H118" s="107"/>
      <c r="I118" s="107"/>
      <c r="K118" s="107"/>
      <c r="L118" s="107"/>
      <c r="M118" s="107"/>
    </row>
    <row r="119" spans="1:13" s="106" customFormat="1" ht="14.1" customHeight="1" x14ac:dyDescent="0.2">
      <c r="A119" s="107"/>
      <c r="B119" s="107"/>
      <c r="C119" s="107"/>
      <c r="D119" s="107"/>
      <c r="E119" s="107"/>
      <c r="F119" s="107"/>
      <c r="G119" s="107"/>
      <c r="H119" s="107"/>
      <c r="I119" s="107"/>
      <c r="K119" s="107"/>
      <c r="L119" s="107"/>
      <c r="M119" s="107"/>
    </row>
    <row r="120" spans="1:13" s="106" customFormat="1" ht="14.1" customHeight="1" x14ac:dyDescent="0.2">
      <c r="A120" s="107"/>
      <c r="B120" s="107"/>
      <c r="C120" s="107"/>
      <c r="D120" s="107"/>
      <c r="E120" s="107"/>
      <c r="F120" s="107"/>
      <c r="G120" s="107"/>
      <c r="H120" s="107"/>
      <c r="I120" s="107"/>
      <c r="K120" s="107"/>
      <c r="L120" s="107"/>
      <c r="M120" s="107"/>
    </row>
    <row r="121" spans="1:13" s="106" customFormat="1" ht="14.1" customHeight="1" x14ac:dyDescent="0.2">
      <c r="A121" s="107"/>
      <c r="B121" s="107"/>
      <c r="C121" s="107"/>
      <c r="D121" s="107"/>
      <c r="E121" s="107"/>
      <c r="F121" s="107"/>
      <c r="G121" s="107"/>
      <c r="H121" s="107"/>
      <c r="I121" s="107"/>
      <c r="K121" s="107"/>
      <c r="L121" s="107"/>
      <c r="M121" s="107"/>
    </row>
    <row r="122" spans="1:13" s="106" customFormat="1" ht="14.1" customHeight="1" x14ac:dyDescent="0.2">
      <c r="A122" s="107"/>
      <c r="B122" s="107"/>
      <c r="C122" s="107"/>
      <c r="D122" s="107"/>
      <c r="E122" s="107"/>
      <c r="F122" s="107"/>
      <c r="G122" s="107"/>
      <c r="H122" s="107"/>
      <c r="I122" s="107"/>
      <c r="K122" s="107"/>
      <c r="L122" s="107"/>
      <c r="M122" s="107"/>
    </row>
    <row r="123" spans="1:13" s="106" customFormat="1" ht="14.1" customHeight="1" x14ac:dyDescent="0.2">
      <c r="A123" s="107"/>
      <c r="B123" s="107"/>
      <c r="C123" s="107"/>
      <c r="D123" s="107"/>
      <c r="E123" s="107"/>
      <c r="F123" s="107"/>
      <c r="G123" s="107"/>
      <c r="H123" s="107"/>
      <c r="I123" s="107"/>
      <c r="K123" s="107"/>
      <c r="L123" s="107"/>
      <c r="M123" s="107"/>
    </row>
    <row r="124" spans="1:13" s="106" customFormat="1" ht="14.1" customHeight="1" x14ac:dyDescent="0.2">
      <c r="A124" s="107"/>
      <c r="B124" s="107"/>
      <c r="C124" s="107"/>
      <c r="D124" s="107"/>
      <c r="E124" s="107"/>
      <c r="F124" s="107"/>
      <c r="G124" s="107"/>
      <c r="H124" s="107"/>
      <c r="I124" s="107"/>
      <c r="K124" s="107"/>
      <c r="L124" s="107"/>
      <c r="M124" s="107"/>
    </row>
    <row r="125" spans="1:13" s="106" customFormat="1" ht="14.1" customHeight="1" x14ac:dyDescent="0.2">
      <c r="A125" s="107"/>
      <c r="B125" s="107"/>
      <c r="C125" s="107"/>
      <c r="D125" s="107"/>
      <c r="E125" s="107"/>
      <c r="F125" s="107"/>
      <c r="G125" s="107"/>
      <c r="H125" s="107"/>
      <c r="I125" s="107"/>
      <c r="K125" s="107"/>
      <c r="L125" s="107"/>
      <c r="M125" s="107"/>
    </row>
    <row r="126" spans="1:13" s="106" customFormat="1" ht="14.1" customHeight="1" x14ac:dyDescent="0.2">
      <c r="A126" s="107"/>
      <c r="B126" s="107"/>
      <c r="C126" s="107"/>
      <c r="D126" s="107"/>
      <c r="E126" s="107"/>
      <c r="F126" s="107"/>
      <c r="G126" s="107"/>
      <c r="H126" s="107"/>
      <c r="I126" s="107"/>
      <c r="K126" s="107"/>
      <c r="L126" s="107"/>
      <c r="M126" s="107"/>
    </row>
    <row r="127" spans="1:13" s="106" customFormat="1" ht="14.1" customHeight="1" x14ac:dyDescent="0.2">
      <c r="A127" s="107"/>
      <c r="B127" s="107"/>
      <c r="C127" s="107"/>
      <c r="D127" s="107"/>
      <c r="E127" s="107"/>
      <c r="F127" s="107"/>
      <c r="G127" s="107"/>
      <c r="H127" s="107"/>
      <c r="I127" s="107"/>
      <c r="K127" s="107"/>
      <c r="L127" s="107"/>
      <c r="M127" s="107"/>
    </row>
    <row r="128" spans="1:13" s="106" customFormat="1" ht="14.1" customHeight="1" x14ac:dyDescent="0.2">
      <c r="A128" s="107"/>
      <c r="B128" s="107"/>
      <c r="C128" s="107"/>
      <c r="D128" s="107"/>
      <c r="E128" s="107"/>
      <c r="F128" s="107"/>
      <c r="G128" s="107"/>
      <c r="H128" s="107"/>
      <c r="I128" s="107"/>
      <c r="K128" s="107"/>
      <c r="L128" s="107"/>
      <c r="M128" s="107"/>
    </row>
    <row r="129" spans="1:13" s="106" customFormat="1" ht="14.1" customHeight="1" x14ac:dyDescent="0.2">
      <c r="A129" s="107"/>
      <c r="B129" s="107"/>
      <c r="C129" s="107"/>
      <c r="D129" s="107"/>
      <c r="E129" s="107"/>
      <c r="F129" s="107"/>
      <c r="G129" s="107"/>
      <c r="H129" s="107"/>
      <c r="I129" s="107"/>
      <c r="K129" s="107"/>
      <c r="L129" s="107"/>
      <c r="M129" s="107"/>
    </row>
    <row r="130" spans="1:13" s="106" customFormat="1" ht="14.1" customHeight="1" x14ac:dyDescent="0.2">
      <c r="A130" s="107"/>
      <c r="B130" s="107"/>
      <c r="C130" s="107"/>
      <c r="D130" s="107"/>
      <c r="E130" s="107"/>
      <c r="F130" s="107"/>
      <c r="G130" s="107"/>
      <c r="H130" s="107"/>
      <c r="I130" s="107"/>
      <c r="K130" s="107"/>
      <c r="L130" s="107"/>
      <c r="M130" s="107"/>
    </row>
    <row r="131" spans="1:13" s="106" customFormat="1" ht="14.1" customHeight="1" x14ac:dyDescent="0.2">
      <c r="A131" s="107"/>
      <c r="B131" s="107"/>
      <c r="C131" s="107"/>
      <c r="D131" s="107"/>
      <c r="E131" s="107"/>
      <c r="F131" s="107"/>
      <c r="G131" s="107"/>
      <c r="H131" s="107"/>
      <c r="I131" s="107"/>
      <c r="K131" s="107"/>
      <c r="L131" s="107"/>
      <c r="M131" s="107"/>
    </row>
    <row r="132" spans="1:13" s="106" customFormat="1" ht="14.1" customHeight="1" x14ac:dyDescent="0.2">
      <c r="A132" s="107"/>
      <c r="B132" s="107"/>
      <c r="C132" s="107"/>
      <c r="D132" s="107"/>
      <c r="E132" s="107"/>
      <c r="F132" s="107"/>
      <c r="G132" s="107"/>
      <c r="H132" s="107"/>
      <c r="I132" s="107"/>
      <c r="K132" s="107"/>
      <c r="L132" s="107"/>
      <c r="M132" s="107"/>
    </row>
    <row r="133" spans="1:13" s="106" customFormat="1" ht="14.1" customHeight="1" x14ac:dyDescent="0.2">
      <c r="A133" s="107"/>
      <c r="B133" s="107"/>
      <c r="C133" s="107"/>
      <c r="D133" s="107"/>
      <c r="E133" s="107"/>
      <c r="F133" s="107"/>
      <c r="G133" s="107"/>
      <c r="H133" s="107"/>
      <c r="I133" s="107"/>
      <c r="K133" s="107"/>
      <c r="L133" s="107"/>
      <c r="M133" s="107"/>
    </row>
    <row r="134" spans="1:13" s="106" customFormat="1" ht="14.1" customHeight="1" x14ac:dyDescent="0.2">
      <c r="A134" s="107"/>
      <c r="B134" s="107"/>
      <c r="C134" s="107"/>
      <c r="D134" s="107"/>
      <c r="E134" s="107"/>
      <c r="F134" s="107"/>
      <c r="G134" s="107"/>
      <c r="H134" s="107"/>
      <c r="I134" s="107"/>
      <c r="K134" s="107"/>
      <c r="L134" s="107"/>
      <c r="M134" s="107"/>
    </row>
    <row r="135" spans="1:13" s="106" customFormat="1" ht="14.1" customHeight="1" x14ac:dyDescent="0.2">
      <c r="A135" s="107"/>
      <c r="B135" s="107"/>
      <c r="C135" s="107"/>
      <c r="D135" s="107"/>
      <c r="E135" s="107"/>
      <c r="F135" s="107"/>
      <c r="G135" s="107"/>
      <c r="H135" s="107"/>
      <c r="I135" s="107"/>
      <c r="K135" s="107"/>
      <c r="L135" s="107"/>
      <c r="M135" s="107"/>
    </row>
    <row r="136" spans="1:13" s="106" customFormat="1" ht="14.1" customHeight="1" x14ac:dyDescent="0.2">
      <c r="A136" s="107"/>
      <c r="B136" s="107"/>
      <c r="C136" s="107"/>
      <c r="D136" s="107"/>
      <c r="E136" s="107"/>
      <c r="F136" s="107"/>
      <c r="G136" s="107"/>
      <c r="H136" s="107"/>
      <c r="I136" s="107"/>
      <c r="K136" s="107"/>
      <c r="L136" s="107"/>
      <c r="M136" s="107"/>
    </row>
    <row r="137" spans="1:13" s="106" customFormat="1" ht="14.1" customHeight="1" x14ac:dyDescent="0.2">
      <c r="A137" s="107"/>
      <c r="B137" s="107"/>
      <c r="C137" s="107"/>
      <c r="D137" s="107"/>
      <c r="E137" s="107"/>
      <c r="F137" s="107"/>
      <c r="G137" s="107"/>
      <c r="H137" s="107"/>
      <c r="I137" s="107"/>
      <c r="K137" s="107"/>
      <c r="L137" s="107"/>
      <c r="M137" s="107"/>
    </row>
    <row r="138" spans="1:13" s="106" customFormat="1" ht="14.1" customHeight="1" x14ac:dyDescent="0.2">
      <c r="A138" s="107"/>
      <c r="B138" s="107"/>
      <c r="C138" s="107"/>
      <c r="D138" s="107"/>
      <c r="E138" s="107"/>
      <c r="F138" s="107"/>
      <c r="G138" s="107"/>
      <c r="H138" s="107"/>
      <c r="I138" s="107"/>
      <c r="K138" s="107"/>
      <c r="L138" s="107"/>
      <c r="M138" s="107"/>
    </row>
    <row r="139" spans="1:13" s="106" customFormat="1" ht="14.1" customHeight="1" x14ac:dyDescent="0.2">
      <c r="A139" s="107"/>
      <c r="B139" s="107"/>
      <c r="C139" s="107"/>
      <c r="D139" s="107"/>
      <c r="E139" s="107"/>
      <c r="F139" s="107"/>
      <c r="G139" s="107"/>
      <c r="H139" s="107"/>
      <c r="I139" s="107"/>
      <c r="K139" s="107"/>
      <c r="L139" s="107"/>
      <c r="M139" s="107"/>
    </row>
    <row r="140" spans="1:13" s="106" customFormat="1" ht="14.1" customHeight="1" x14ac:dyDescent="0.2">
      <c r="A140" s="107"/>
      <c r="B140" s="107"/>
      <c r="C140" s="107"/>
      <c r="D140" s="107"/>
      <c r="E140" s="107"/>
      <c r="F140" s="107"/>
      <c r="G140" s="107"/>
      <c r="H140" s="107"/>
      <c r="I140" s="107"/>
      <c r="K140" s="107"/>
      <c r="L140" s="107"/>
      <c r="M140" s="107"/>
    </row>
    <row r="141" spans="1:13" s="106" customFormat="1" ht="14.1" customHeight="1" x14ac:dyDescent="0.2">
      <c r="A141" s="107"/>
      <c r="B141" s="107"/>
      <c r="C141" s="107"/>
      <c r="D141" s="107"/>
      <c r="E141" s="107"/>
      <c r="F141" s="107"/>
      <c r="G141" s="107"/>
      <c r="H141" s="107"/>
      <c r="I141" s="107"/>
      <c r="K141" s="107"/>
      <c r="L141" s="107"/>
      <c r="M141" s="107"/>
    </row>
    <row r="142" spans="1:13" s="106" customFormat="1" ht="14.1" customHeight="1" x14ac:dyDescent="0.2">
      <c r="A142" s="107"/>
      <c r="B142" s="107"/>
      <c r="C142" s="107"/>
      <c r="D142" s="107"/>
      <c r="E142" s="107"/>
      <c r="F142" s="107"/>
      <c r="G142" s="107"/>
      <c r="H142" s="107"/>
      <c r="I142" s="107"/>
      <c r="K142" s="107"/>
      <c r="L142" s="107"/>
      <c r="M142" s="107"/>
    </row>
    <row r="143" spans="1:13" s="106" customFormat="1" ht="14.1" customHeight="1" x14ac:dyDescent="0.2">
      <c r="A143" s="107"/>
      <c r="B143" s="107"/>
      <c r="C143" s="107"/>
      <c r="D143" s="107"/>
      <c r="E143" s="107"/>
      <c r="F143" s="107"/>
      <c r="G143" s="107"/>
      <c r="H143" s="107"/>
      <c r="I143" s="107"/>
      <c r="K143" s="107"/>
      <c r="L143" s="107"/>
      <c r="M143" s="107"/>
    </row>
    <row r="144" spans="1:13" s="106" customFormat="1" ht="14.1" customHeight="1" x14ac:dyDescent="0.2">
      <c r="A144" s="107"/>
      <c r="B144" s="107"/>
      <c r="C144" s="107"/>
      <c r="D144" s="107"/>
      <c r="E144" s="107"/>
      <c r="F144" s="107"/>
      <c r="G144" s="107"/>
      <c r="H144" s="107"/>
      <c r="I144" s="107"/>
      <c r="K144" s="107"/>
      <c r="L144" s="107"/>
      <c r="M144" s="107"/>
    </row>
    <row r="145" spans="1:13" s="106" customFormat="1" ht="14.1" customHeight="1" x14ac:dyDescent="0.2">
      <c r="A145" s="107"/>
      <c r="B145" s="107"/>
      <c r="C145" s="107"/>
      <c r="D145" s="107"/>
      <c r="E145" s="107"/>
      <c r="F145" s="107"/>
      <c r="G145" s="107"/>
      <c r="H145" s="107"/>
      <c r="I145" s="107"/>
      <c r="K145" s="107"/>
      <c r="L145" s="107"/>
      <c r="M145" s="107"/>
    </row>
    <row r="146" spans="1:13" s="106" customFormat="1" ht="14.1" customHeight="1" x14ac:dyDescent="0.2">
      <c r="A146" s="107"/>
      <c r="B146" s="107"/>
      <c r="C146" s="107"/>
      <c r="D146" s="107"/>
      <c r="E146" s="107"/>
      <c r="F146" s="107"/>
      <c r="G146" s="107"/>
      <c r="H146" s="107"/>
      <c r="I146" s="107"/>
      <c r="K146" s="107"/>
      <c r="L146" s="107"/>
      <c r="M146" s="107"/>
    </row>
    <row r="147" spans="1:13" s="106" customFormat="1" ht="14.1" customHeight="1" x14ac:dyDescent="0.2">
      <c r="A147" s="107"/>
      <c r="B147" s="107"/>
      <c r="C147" s="107"/>
      <c r="D147" s="107"/>
      <c r="E147" s="107"/>
      <c r="F147" s="107"/>
      <c r="G147" s="107"/>
      <c r="H147" s="107"/>
      <c r="I147" s="107"/>
      <c r="K147" s="107"/>
      <c r="L147" s="107"/>
      <c r="M147" s="107"/>
    </row>
    <row r="148" spans="1:13" s="106" customFormat="1" ht="14.1" customHeight="1" x14ac:dyDescent="0.2">
      <c r="A148" s="107"/>
      <c r="B148" s="107"/>
      <c r="C148" s="107"/>
      <c r="D148" s="107"/>
      <c r="E148" s="107"/>
      <c r="F148" s="107"/>
      <c r="G148" s="107"/>
      <c r="H148" s="107"/>
      <c r="I148" s="107"/>
      <c r="K148" s="107"/>
      <c r="L148" s="107"/>
      <c r="M148" s="107"/>
    </row>
    <row r="149" spans="1:13" s="106" customFormat="1" ht="14.1" customHeight="1" x14ac:dyDescent="0.2">
      <c r="A149" s="107"/>
      <c r="B149" s="107"/>
      <c r="C149" s="107"/>
      <c r="D149" s="107"/>
      <c r="E149" s="107"/>
      <c r="F149" s="107"/>
      <c r="G149" s="107"/>
      <c r="H149" s="107"/>
      <c r="I149" s="107"/>
      <c r="K149" s="107"/>
      <c r="L149" s="107"/>
      <c r="M149" s="107"/>
    </row>
    <row r="150" spans="1:13" s="106" customFormat="1" ht="14.1" customHeight="1" x14ac:dyDescent="0.2">
      <c r="A150" s="107"/>
      <c r="B150" s="107"/>
      <c r="C150" s="107"/>
      <c r="D150" s="107"/>
      <c r="E150" s="107"/>
      <c r="F150" s="107"/>
      <c r="G150" s="107"/>
      <c r="H150" s="107"/>
      <c r="I150" s="107"/>
      <c r="K150" s="107"/>
      <c r="L150" s="107"/>
      <c r="M150" s="107"/>
    </row>
    <row r="151" spans="1:13" s="106" customFormat="1" ht="14.1" customHeight="1" x14ac:dyDescent="0.2">
      <c r="A151" s="107"/>
      <c r="B151" s="107"/>
      <c r="C151" s="107"/>
      <c r="D151" s="107"/>
      <c r="E151" s="107"/>
      <c r="F151" s="107"/>
      <c r="G151" s="107"/>
      <c r="H151" s="107"/>
      <c r="I151" s="107"/>
      <c r="K151" s="107"/>
      <c r="L151" s="107"/>
      <c r="M151" s="107"/>
    </row>
    <row r="152" spans="1:13" s="106" customFormat="1" ht="14.1" customHeight="1" x14ac:dyDescent="0.2">
      <c r="A152" s="107"/>
      <c r="B152" s="107"/>
      <c r="C152" s="107"/>
      <c r="D152" s="107"/>
      <c r="E152" s="107"/>
      <c r="F152" s="107"/>
      <c r="G152" s="107"/>
      <c r="H152" s="107"/>
      <c r="I152" s="107"/>
      <c r="K152" s="107"/>
      <c r="L152" s="107"/>
      <c r="M152" s="107"/>
    </row>
    <row r="153" spans="1:13" s="106" customFormat="1" ht="14.1" customHeight="1" x14ac:dyDescent="0.2">
      <c r="A153" s="107"/>
      <c r="B153" s="107"/>
      <c r="C153" s="107"/>
      <c r="D153" s="107"/>
      <c r="E153" s="107"/>
      <c r="F153" s="107"/>
      <c r="G153" s="107"/>
      <c r="H153" s="107"/>
      <c r="I153" s="107"/>
      <c r="K153" s="107"/>
      <c r="L153" s="107"/>
      <c r="M153" s="107"/>
    </row>
    <row r="154" spans="1:13" s="106" customFormat="1" ht="14.1" customHeight="1" x14ac:dyDescent="0.2">
      <c r="A154" s="107"/>
      <c r="B154" s="107"/>
      <c r="C154" s="107"/>
      <c r="D154" s="107"/>
      <c r="E154" s="107"/>
      <c r="F154" s="107"/>
      <c r="G154" s="107"/>
      <c r="H154" s="107"/>
      <c r="I154" s="107"/>
      <c r="K154" s="107"/>
      <c r="L154" s="107"/>
      <c r="M154" s="107"/>
    </row>
    <row r="155" spans="1:13" s="106" customFormat="1" ht="14.1" customHeight="1" x14ac:dyDescent="0.2">
      <c r="A155" s="107"/>
      <c r="B155" s="107"/>
      <c r="C155" s="107"/>
      <c r="D155" s="107"/>
      <c r="E155" s="107"/>
      <c r="F155" s="107"/>
      <c r="G155" s="107"/>
      <c r="H155" s="107"/>
      <c r="I155" s="107"/>
      <c r="K155" s="107"/>
      <c r="L155" s="107"/>
      <c r="M155" s="107"/>
    </row>
    <row r="156" spans="1:13" s="106" customFormat="1" ht="14.1" customHeight="1" x14ac:dyDescent="0.2">
      <c r="A156" s="107"/>
      <c r="B156" s="107"/>
      <c r="C156" s="107"/>
      <c r="D156" s="107"/>
      <c r="E156" s="107"/>
      <c r="F156" s="107"/>
      <c r="G156" s="107"/>
      <c r="H156" s="107"/>
      <c r="I156" s="107"/>
      <c r="K156" s="107"/>
      <c r="L156" s="107"/>
      <c r="M156" s="107"/>
    </row>
    <row r="157" spans="1:13" s="106" customFormat="1" ht="14.1" customHeight="1" x14ac:dyDescent="0.2">
      <c r="A157" s="107"/>
      <c r="B157" s="107"/>
      <c r="C157" s="107"/>
      <c r="D157" s="107"/>
      <c r="E157" s="107"/>
      <c r="F157" s="107"/>
      <c r="G157" s="107"/>
      <c r="H157" s="107"/>
      <c r="I157" s="107"/>
      <c r="K157" s="107"/>
      <c r="L157" s="107"/>
      <c r="M157" s="107"/>
    </row>
    <row r="158" spans="1:13" s="106" customFormat="1" ht="14.1" customHeight="1" x14ac:dyDescent="0.2">
      <c r="A158" s="107"/>
      <c r="B158" s="107"/>
      <c r="C158" s="107"/>
      <c r="D158" s="107"/>
      <c r="E158" s="107"/>
      <c r="F158" s="107"/>
      <c r="G158" s="107"/>
      <c r="H158" s="107"/>
      <c r="I158" s="107"/>
      <c r="K158" s="107"/>
      <c r="L158" s="107"/>
      <c r="M158" s="107"/>
    </row>
    <row r="159" spans="1:13" s="106" customFormat="1" ht="14.1" customHeight="1" x14ac:dyDescent="0.2">
      <c r="A159" s="107"/>
      <c r="B159" s="107"/>
      <c r="C159" s="107"/>
      <c r="D159" s="107"/>
      <c r="E159" s="107"/>
      <c r="F159" s="107"/>
      <c r="G159" s="107"/>
      <c r="H159" s="107"/>
      <c r="I159" s="107"/>
      <c r="K159" s="107"/>
      <c r="L159" s="107"/>
      <c r="M159" s="107"/>
    </row>
    <row r="160" spans="1:13" s="106" customFormat="1" ht="14.1" customHeight="1" x14ac:dyDescent="0.2">
      <c r="A160" s="107"/>
      <c r="B160" s="107"/>
      <c r="C160" s="107"/>
      <c r="D160" s="107"/>
      <c r="E160" s="107"/>
      <c r="F160" s="107"/>
      <c r="G160" s="107"/>
      <c r="H160" s="107"/>
      <c r="I160" s="107"/>
      <c r="K160" s="107"/>
      <c r="L160" s="107"/>
      <c r="M160" s="107"/>
    </row>
    <row r="161" spans="1:13" s="106" customFormat="1" ht="14.1" customHeight="1" x14ac:dyDescent="0.2">
      <c r="A161" s="107"/>
      <c r="B161" s="107"/>
      <c r="C161" s="107"/>
      <c r="D161" s="107"/>
      <c r="E161" s="107"/>
      <c r="F161" s="107"/>
      <c r="G161" s="107"/>
      <c r="H161" s="107"/>
      <c r="I161" s="107"/>
      <c r="K161" s="107"/>
      <c r="L161" s="107"/>
      <c r="M161" s="107"/>
    </row>
    <row r="162" spans="1:13" s="106" customFormat="1" ht="14.1" customHeight="1" x14ac:dyDescent="0.2">
      <c r="A162" s="107"/>
      <c r="B162" s="107"/>
      <c r="C162" s="107"/>
      <c r="D162" s="107"/>
      <c r="E162" s="107"/>
      <c r="F162" s="107"/>
      <c r="G162" s="107"/>
      <c r="H162" s="107"/>
      <c r="I162" s="107"/>
      <c r="K162" s="107"/>
      <c r="L162" s="107"/>
      <c r="M162" s="107"/>
    </row>
    <row r="163" spans="1:13" s="106" customFormat="1" ht="14.1" customHeight="1" x14ac:dyDescent="0.2">
      <c r="A163" s="107"/>
      <c r="B163" s="107"/>
      <c r="C163" s="107"/>
      <c r="D163" s="107"/>
      <c r="E163" s="107"/>
      <c r="F163" s="107"/>
      <c r="G163" s="107"/>
      <c r="H163" s="107"/>
      <c r="I163" s="107"/>
      <c r="K163" s="107"/>
      <c r="L163" s="107"/>
      <c r="M163" s="107"/>
    </row>
    <row r="164" spans="1:13" s="106" customFormat="1" ht="14.1" customHeight="1" x14ac:dyDescent="0.2">
      <c r="A164" s="107"/>
      <c r="B164" s="107"/>
      <c r="C164" s="107"/>
      <c r="D164" s="107"/>
      <c r="E164" s="107"/>
      <c r="F164" s="107"/>
      <c r="G164" s="107"/>
      <c r="H164" s="107"/>
      <c r="I164" s="107"/>
      <c r="K164" s="107"/>
      <c r="L164" s="107"/>
      <c r="M164" s="107"/>
    </row>
    <row r="165" spans="1:13" s="106" customFormat="1" ht="14.1" customHeight="1" x14ac:dyDescent="0.2">
      <c r="A165" s="107"/>
      <c r="B165" s="107"/>
      <c r="C165" s="107"/>
      <c r="D165" s="107"/>
      <c r="E165" s="107"/>
      <c r="F165" s="107"/>
      <c r="G165" s="107"/>
      <c r="H165" s="107"/>
      <c r="I165" s="107"/>
      <c r="K165" s="107"/>
      <c r="L165" s="107"/>
      <c r="M165" s="107"/>
    </row>
    <row r="166" spans="1:13" s="106" customFormat="1" ht="14.1" customHeight="1" x14ac:dyDescent="0.2">
      <c r="A166" s="107"/>
      <c r="B166" s="107"/>
      <c r="C166" s="107"/>
      <c r="D166" s="107"/>
      <c r="E166" s="107"/>
      <c r="F166" s="107"/>
      <c r="G166" s="107"/>
      <c r="H166" s="107"/>
      <c r="I166" s="107"/>
      <c r="K166" s="107"/>
      <c r="L166" s="107"/>
      <c r="M166" s="107"/>
    </row>
    <row r="167" spans="1:13" s="106" customFormat="1" ht="14.1" customHeight="1" x14ac:dyDescent="0.2">
      <c r="A167" s="107"/>
      <c r="B167" s="107"/>
      <c r="C167" s="107"/>
      <c r="D167" s="107"/>
      <c r="E167" s="107"/>
      <c r="F167" s="107"/>
      <c r="G167" s="107"/>
      <c r="H167" s="107"/>
      <c r="I167" s="107"/>
      <c r="K167" s="107"/>
      <c r="L167" s="107"/>
      <c r="M167" s="107"/>
    </row>
    <row r="168" spans="1:13" s="106" customFormat="1" ht="14.1" customHeight="1" x14ac:dyDescent="0.2">
      <c r="A168" s="107"/>
      <c r="B168" s="107"/>
      <c r="C168" s="107"/>
      <c r="D168" s="107"/>
      <c r="E168" s="107"/>
      <c r="F168" s="107"/>
      <c r="G168" s="107"/>
      <c r="H168" s="107"/>
      <c r="I168" s="107"/>
      <c r="K168" s="107"/>
      <c r="L168" s="107"/>
      <c r="M168" s="107"/>
    </row>
    <row r="169" spans="1:13" s="106" customFormat="1" ht="14.1" customHeight="1" x14ac:dyDescent="0.2">
      <c r="A169" s="107"/>
      <c r="B169" s="107"/>
      <c r="C169" s="107"/>
      <c r="D169" s="107"/>
      <c r="E169" s="107"/>
      <c r="F169" s="107"/>
      <c r="G169" s="107"/>
      <c r="H169" s="107"/>
      <c r="I169" s="107"/>
      <c r="K169" s="107"/>
      <c r="L169" s="107"/>
      <c r="M169" s="107"/>
    </row>
    <row r="170" spans="1:13" s="106" customFormat="1" ht="14.1" customHeight="1" x14ac:dyDescent="0.2">
      <c r="A170" s="107"/>
      <c r="B170" s="107"/>
      <c r="C170" s="107"/>
      <c r="D170" s="107"/>
      <c r="E170" s="107"/>
      <c r="F170" s="107"/>
      <c r="G170" s="107"/>
      <c r="H170" s="107"/>
      <c r="I170" s="107"/>
      <c r="K170" s="107"/>
      <c r="L170" s="107"/>
      <c r="M170" s="107"/>
    </row>
    <row r="171" spans="1:13" s="106" customFormat="1" ht="14.1" customHeight="1" x14ac:dyDescent="0.2">
      <c r="A171" s="107"/>
      <c r="B171" s="107"/>
      <c r="C171" s="107"/>
      <c r="D171" s="107"/>
      <c r="E171" s="107"/>
      <c r="F171" s="107"/>
      <c r="G171" s="107"/>
      <c r="H171" s="107"/>
      <c r="I171" s="107"/>
      <c r="K171" s="107"/>
      <c r="L171" s="107"/>
      <c r="M171" s="107"/>
    </row>
    <row r="172" spans="1:13" s="106" customFormat="1" ht="14.1" customHeight="1" x14ac:dyDescent="0.2">
      <c r="A172" s="107"/>
      <c r="B172" s="107"/>
      <c r="C172" s="107"/>
      <c r="D172" s="107"/>
      <c r="E172" s="107"/>
      <c r="F172" s="107"/>
      <c r="G172" s="107"/>
      <c r="H172" s="107"/>
      <c r="I172" s="107"/>
      <c r="K172" s="107"/>
      <c r="L172" s="107"/>
      <c r="M172" s="107"/>
    </row>
    <row r="173" spans="1:13" s="106" customFormat="1" ht="14.1" customHeight="1" x14ac:dyDescent="0.2">
      <c r="A173" s="107"/>
      <c r="B173" s="107"/>
      <c r="C173" s="107"/>
      <c r="D173" s="107"/>
      <c r="E173" s="107"/>
      <c r="F173" s="107"/>
      <c r="G173" s="107"/>
      <c r="H173" s="107"/>
      <c r="I173" s="107"/>
      <c r="K173" s="107"/>
      <c r="L173" s="107"/>
      <c r="M173" s="107"/>
    </row>
    <row r="174" spans="1:13" s="106" customFormat="1" ht="14.1" customHeight="1" x14ac:dyDescent="0.2">
      <c r="A174" s="107"/>
      <c r="B174" s="107"/>
      <c r="C174" s="107"/>
      <c r="D174" s="107"/>
      <c r="E174" s="107"/>
      <c r="F174" s="107"/>
      <c r="G174" s="107"/>
      <c r="H174" s="107"/>
      <c r="I174" s="107"/>
      <c r="K174" s="107"/>
      <c r="L174" s="107"/>
      <c r="M174" s="107"/>
    </row>
    <row r="175" spans="1:13" s="106" customFormat="1" ht="14.1" customHeight="1" x14ac:dyDescent="0.2">
      <c r="A175" s="107"/>
      <c r="B175" s="107"/>
      <c r="C175" s="107"/>
      <c r="D175" s="107"/>
      <c r="E175" s="107"/>
      <c r="F175" s="107"/>
      <c r="G175" s="107"/>
      <c r="H175" s="107"/>
      <c r="I175" s="107"/>
      <c r="K175" s="107"/>
      <c r="L175" s="107"/>
      <c r="M175" s="107"/>
    </row>
    <row r="176" spans="1:13" s="106" customFormat="1" ht="14.1" customHeight="1" x14ac:dyDescent="0.2">
      <c r="A176" s="107"/>
      <c r="B176" s="107"/>
      <c r="C176" s="107"/>
      <c r="D176" s="107"/>
      <c r="E176" s="107"/>
      <c r="F176" s="107"/>
      <c r="G176" s="107"/>
      <c r="H176" s="107"/>
      <c r="I176" s="107"/>
      <c r="K176" s="107"/>
      <c r="L176" s="107"/>
      <c r="M176" s="107"/>
    </row>
    <row r="177" spans="1:13" s="106" customFormat="1" ht="14.1" customHeight="1" x14ac:dyDescent="0.2">
      <c r="A177" s="107"/>
      <c r="B177" s="107"/>
      <c r="C177" s="107"/>
      <c r="D177" s="107"/>
      <c r="E177" s="107"/>
      <c r="F177" s="107"/>
      <c r="G177" s="107"/>
      <c r="H177" s="107"/>
      <c r="I177" s="107"/>
      <c r="K177" s="107"/>
      <c r="L177" s="107"/>
      <c r="M177" s="107"/>
    </row>
    <row r="178" spans="1:13" s="106" customFormat="1" ht="14.1" customHeight="1" x14ac:dyDescent="0.2">
      <c r="A178" s="107"/>
      <c r="B178" s="107"/>
      <c r="C178" s="107"/>
      <c r="D178" s="107"/>
      <c r="E178" s="107"/>
      <c r="F178" s="107"/>
      <c r="G178" s="107"/>
      <c r="H178" s="107"/>
      <c r="I178" s="107"/>
      <c r="K178" s="107"/>
      <c r="L178" s="107"/>
      <c r="M178" s="107"/>
    </row>
    <row r="179" spans="1:13" s="106" customFormat="1" ht="14.1" customHeight="1" x14ac:dyDescent="0.2">
      <c r="A179" s="107"/>
      <c r="B179" s="107"/>
      <c r="C179" s="107"/>
      <c r="D179" s="107"/>
      <c r="E179" s="107"/>
      <c r="F179" s="107"/>
      <c r="G179" s="107"/>
      <c r="H179" s="107"/>
      <c r="I179" s="107"/>
      <c r="K179" s="107"/>
      <c r="L179" s="107"/>
      <c r="M179" s="107"/>
    </row>
    <row r="180" spans="1:13" s="106" customFormat="1" ht="14.1" customHeight="1" x14ac:dyDescent="0.2">
      <c r="A180" s="107"/>
      <c r="B180" s="107"/>
      <c r="C180" s="107"/>
      <c r="D180" s="107"/>
      <c r="E180" s="107"/>
      <c r="F180" s="107"/>
      <c r="G180" s="107"/>
      <c r="H180" s="107"/>
      <c r="I180" s="107"/>
      <c r="K180" s="107"/>
      <c r="L180" s="107"/>
      <c r="M180" s="107"/>
    </row>
    <row r="181" spans="1:13" s="106" customFormat="1" ht="14.1" customHeight="1" x14ac:dyDescent="0.2">
      <c r="A181" s="107"/>
      <c r="B181" s="107"/>
      <c r="C181" s="107"/>
      <c r="D181" s="107"/>
      <c r="E181" s="107"/>
      <c r="F181" s="107"/>
      <c r="G181" s="107"/>
      <c r="H181" s="107"/>
      <c r="I181" s="107"/>
      <c r="K181" s="107"/>
      <c r="L181" s="107"/>
      <c r="M181" s="107"/>
    </row>
    <row r="182" spans="1:13" s="106" customFormat="1" ht="14.1" customHeight="1" x14ac:dyDescent="0.2">
      <c r="A182" s="107"/>
      <c r="B182" s="107"/>
      <c r="C182" s="107"/>
      <c r="D182" s="107"/>
      <c r="E182" s="107"/>
      <c r="F182" s="107"/>
      <c r="G182" s="107"/>
      <c r="H182" s="107"/>
      <c r="I182" s="107"/>
      <c r="K182" s="107"/>
      <c r="L182" s="107"/>
      <c r="M182" s="107"/>
    </row>
    <row r="183" spans="1:13" s="106" customFormat="1" ht="14.1" customHeight="1" x14ac:dyDescent="0.2">
      <c r="A183" s="107"/>
      <c r="B183" s="107"/>
      <c r="C183" s="107"/>
      <c r="D183" s="107"/>
      <c r="E183" s="107"/>
      <c r="F183" s="107"/>
      <c r="G183" s="107"/>
      <c r="H183" s="107"/>
      <c r="I183" s="107"/>
      <c r="K183" s="107"/>
      <c r="L183" s="107"/>
      <c r="M183" s="107"/>
    </row>
    <row r="184" spans="1:13" s="106" customFormat="1" ht="14.1" customHeight="1" x14ac:dyDescent="0.2">
      <c r="A184" s="107"/>
      <c r="B184" s="107"/>
      <c r="C184" s="107"/>
      <c r="D184" s="107"/>
      <c r="E184" s="107"/>
      <c r="F184" s="107"/>
      <c r="G184" s="107"/>
      <c r="H184" s="107"/>
      <c r="I184" s="107"/>
      <c r="K184" s="107"/>
      <c r="L184" s="107"/>
      <c r="M184" s="107"/>
    </row>
    <row r="185" spans="1:13" s="106" customFormat="1" ht="14.1" customHeight="1" x14ac:dyDescent="0.2">
      <c r="A185" s="107"/>
      <c r="B185" s="107"/>
      <c r="C185" s="107"/>
      <c r="D185" s="107"/>
      <c r="E185" s="107"/>
      <c r="F185" s="107"/>
      <c r="G185" s="107"/>
      <c r="H185" s="107"/>
      <c r="I185" s="107"/>
      <c r="K185" s="107"/>
      <c r="L185" s="107"/>
      <c r="M185" s="107"/>
    </row>
    <row r="186" spans="1:13" s="106" customFormat="1" ht="14.1" customHeight="1" x14ac:dyDescent="0.2">
      <c r="A186" s="107"/>
      <c r="B186" s="107"/>
      <c r="C186" s="107"/>
      <c r="D186" s="107"/>
      <c r="E186" s="107"/>
      <c r="F186" s="107"/>
      <c r="G186" s="107"/>
      <c r="H186" s="107"/>
      <c r="I186" s="107"/>
      <c r="K186" s="107"/>
      <c r="L186" s="107"/>
      <c r="M186" s="107"/>
    </row>
    <row r="187" spans="1:13" s="106" customFormat="1" ht="14.1" customHeight="1" x14ac:dyDescent="0.2">
      <c r="A187" s="107"/>
      <c r="B187" s="107"/>
      <c r="C187" s="107"/>
      <c r="D187" s="107"/>
      <c r="E187" s="107"/>
      <c r="F187" s="107"/>
      <c r="G187" s="107"/>
      <c r="H187" s="107"/>
      <c r="I187" s="107"/>
      <c r="K187" s="107"/>
      <c r="L187" s="107"/>
      <c r="M187" s="107"/>
    </row>
    <row r="188" spans="1:13" s="106" customFormat="1" ht="14.1" customHeight="1" x14ac:dyDescent="0.2">
      <c r="A188" s="107"/>
      <c r="B188" s="107"/>
      <c r="C188" s="107"/>
      <c r="D188" s="107"/>
      <c r="E188" s="107"/>
      <c r="F188" s="107"/>
      <c r="G188" s="107"/>
      <c r="H188" s="107"/>
      <c r="I188" s="107"/>
      <c r="K188" s="107"/>
      <c r="L188" s="107"/>
      <c r="M188" s="107"/>
    </row>
    <row r="189" spans="1:13" s="106" customFormat="1" ht="14.1" customHeight="1" x14ac:dyDescent="0.2">
      <c r="A189" s="107"/>
      <c r="B189" s="107"/>
      <c r="C189" s="107"/>
      <c r="D189" s="107"/>
      <c r="E189" s="107"/>
      <c r="F189" s="107"/>
      <c r="G189" s="107"/>
      <c r="H189" s="107"/>
      <c r="I189" s="107"/>
      <c r="K189" s="107"/>
      <c r="L189" s="107"/>
      <c r="M189" s="107"/>
    </row>
    <row r="190" spans="1:13" s="106" customFormat="1" ht="14.1" customHeight="1" x14ac:dyDescent="0.2">
      <c r="A190" s="107"/>
      <c r="B190" s="107"/>
      <c r="C190" s="107"/>
      <c r="D190" s="107"/>
      <c r="E190" s="107"/>
      <c r="F190" s="107"/>
      <c r="G190" s="107"/>
      <c r="H190" s="107"/>
      <c r="I190" s="107"/>
      <c r="K190" s="107"/>
      <c r="L190" s="107"/>
      <c r="M190" s="107"/>
    </row>
    <row r="191" spans="1:13" s="106" customFormat="1" ht="14.1" customHeight="1" x14ac:dyDescent="0.2">
      <c r="A191" s="107"/>
      <c r="B191" s="107"/>
      <c r="C191" s="107"/>
      <c r="D191" s="107"/>
      <c r="E191" s="107"/>
      <c r="F191" s="107"/>
      <c r="G191" s="107"/>
      <c r="H191" s="107"/>
      <c r="I191" s="107"/>
      <c r="K191" s="107"/>
      <c r="L191" s="107"/>
      <c r="M191" s="107"/>
    </row>
    <row r="192" spans="1:13" s="106" customFormat="1" ht="14.1" customHeight="1" x14ac:dyDescent="0.2">
      <c r="A192" s="107"/>
      <c r="B192" s="107"/>
      <c r="C192" s="107"/>
      <c r="D192" s="107"/>
      <c r="E192" s="107"/>
      <c r="F192" s="107"/>
      <c r="G192" s="107"/>
      <c r="H192" s="107"/>
      <c r="I192" s="107"/>
      <c r="K192" s="107"/>
      <c r="L192" s="107"/>
      <c r="M192" s="107"/>
    </row>
    <row r="193" spans="1:13" s="106" customFormat="1" ht="14.1" customHeight="1" x14ac:dyDescent="0.2">
      <c r="A193" s="107"/>
      <c r="B193" s="107"/>
      <c r="C193" s="107"/>
      <c r="D193" s="107"/>
      <c r="E193" s="107"/>
      <c r="F193" s="107"/>
      <c r="G193" s="107"/>
      <c r="H193" s="107"/>
      <c r="I193" s="107"/>
      <c r="K193" s="107"/>
      <c r="L193" s="107"/>
      <c r="M193" s="107"/>
    </row>
    <row r="194" spans="1:13" s="106" customFormat="1" ht="14.1" customHeight="1" x14ac:dyDescent="0.2">
      <c r="A194" s="107"/>
      <c r="B194" s="107"/>
      <c r="C194" s="107"/>
      <c r="D194" s="107"/>
      <c r="E194" s="107"/>
      <c r="F194" s="107"/>
      <c r="G194" s="107"/>
      <c r="H194" s="107"/>
      <c r="I194" s="107"/>
      <c r="K194" s="107"/>
      <c r="L194" s="107"/>
      <c r="M194" s="107"/>
    </row>
    <row r="195" spans="1:13" s="106" customFormat="1" ht="14.1" customHeight="1" x14ac:dyDescent="0.2">
      <c r="A195" s="107"/>
      <c r="B195" s="107"/>
      <c r="C195" s="107"/>
      <c r="D195" s="107"/>
      <c r="E195" s="107"/>
      <c r="F195" s="107"/>
      <c r="G195" s="107"/>
      <c r="H195" s="107"/>
      <c r="I195" s="107"/>
      <c r="K195" s="107"/>
      <c r="L195" s="107"/>
      <c r="M195" s="107"/>
    </row>
    <row r="196" spans="1:13" s="106" customFormat="1" ht="14.1" customHeight="1" x14ac:dyDescent="0.2">
      <c r="A196" s="107"/>
      <c r="B196" s="107"/>
      <c r="C196" s="107"/>
      <c r="D196" s="107"/>
      <c r="E196" s="107"/>
      <c r="F196" s="107"/>
      <c r="G196" s="107"/>
      <c r="H196" s="107"/>
      <c r="I196" s="107"/>
      <c r="K196" s="107"/>
      <c r="L196" s="107"/>
      <c r="M196" s="107"/>
    </row>
    <row r="197" spans="1:13" s="106" customFormat="1" ht="14.1" customHeight="1" x14ac:dyDescent="0.2">
      <c r="A197" s="107"/>
      <c r="B197" s="107"/>
      <c r="C197" s="107"/>
      <c r="D197" s="107"/>
      <c r="E197" s="107"/>
      <c r="F197" s="107"/>
      <c r="G197" s="107"/>
      <c r="H197" s="107"/>
      <c r="I197" s="107"/>
      <c r="K197" s="107"/>
      <c r="L197" s="107"/>
      <c r="M197" s="107"/>
    </row>
    <row r="198" spans="1:13" s="106" customFormat="1" ht="14.1" customHeight="1" x14ac:dyDescent="0.2">
      <c r="A198" s="107"/>
      <c r="B198" s="107"/>
      <c r="C198" s="107"/>
      <c r="D198" s="107"/>
      <c r="E198" s="107"/>
      <c r="F198" s="107"/>
      <c r="G198" s="107"/>
      <c r="H198" s="107"/>
      <c r="I198" s="107"/>
      <c r="K198" s="107"/>
      <c r="L198" s="107"/>
      <c r="M198" s="107"/>
    </row>
    <row r="199" spans="1:13" s="106" customFormat="1" ht="14.1" customHeight="1" x14ac:dyDescent="0.2">
      <c r="A199" s="107"/>
      <c r="B199" s="107"/>
      <c r="C199" s="107"/>
      <c r="D199" s="107"/>
      <c r="E199" s="107"/>
      <c r="F199" s="107"/>
      <c r="G199" s="107"/>
      <c r="H199" s="107"/>
      <c r="I199" s="107"/>
      <c r="K199" s="107"/>
      <c r="L199" s="107"/>
      <c r="M199" s="107"/>
    </row>
    <row r="200" spans="1:13" s="106" customFormat="1" ht="14.1" customHeight="1" x14ac:dyDescent="0.2">
      <c r="A200" s="107"/>
      <c r="B200" s="107"/>
      <c r="C200" s="107"/>
      <c r="D200" s="107"/>
      <c r="E200" s="107"/>
      <c r="F200" s="107"/>
      <c r="G200" s="107"/>
      <c r="H200" s="107"/>
      <c r="I200" s="107"/>
      <c r="K200" s="107"/>
      <c r="L200" s="107"/>
      <c r="M200" s="107"/>
    </row>
    <row r="201" spans="1:13" s="106" customFormat="1" ht="14.1" customHeight="1" x14ac:dyDescent="0.2">
      <c r="A201" s="107"/>
      <c r="B201" s="107"/>
      <c r="C201" s="107"/>
      <c r="D201" s="107"/>
      <c r="E201" s="107"/>
      <c r="F201" s="107"/>
      <c r="G201" s="107"/>
      <c r="H201" s="107"/>
      <c r="I201" s="107"/>
      <c r="K201" s="107"/>
      <c r="L201" s="107"/>
      <c r="M201" s="107"/>
    </row>
    <row r="202" spans="1:13" s="106" customFormat="1" ht="14.1" customHeight="1" x14ac:dyDescent="0.2">
      <c r="A202" s="107"/>
      <c r="B202" s="107"/>
      <c r="C202" s="107"/>
      <c r="D202" s="107"/>
      <c r="E202" s="107"/>
      <c r="F202" s="107"/>
      <c r="G202" s="107"/>
      <c r="H202" s="107"/>
      <c r="I202" s="107"/>
      <c r="K202" s="107"/>
      <c r="L202" s="107"/>
      <c r="M202" s="107"/>
    </row>
    <row r="203" spans="1:13" s="106" customFormat="1" ht="14.1" customHeight="1" x14ac:dyDescent="0.2">
      <c r="A203" s="107"/>
      <c r="B203" s="107"/>
      <c r="C203" s="107"/>
      <c r="D203" s="107"/>
      <c r="E203" s="107"/>
      <c r="F203" s="107"/>
      <c r="G203" s="107"/>
      <c r="H203" s="107"/>
      <c r="I203" s="107"/>
      <c r="K203" s="107"/>
      <c r="L203" s="107"/>
      <c r="M203" s="107"/>
    </row>
    <row r="204" spans="1:13" s="106" customFormat="1" ht="14.1" customHeight="1" x14ac:dyDescent="0.2">
      <c r="A204" s="107"/>
      <c r="B204" s="107"/>
      <c r="C204" s="107"/>
      <c r="D204" s="107"/>
      <c r="E204" s="107"/>
      <c r="F204" s="107"/>
      <c r="G204" s="107"/>
      <c r="H204" s="107"/>
      <c r="I204" s="107"/>
      <c r="K204" s="107"/>
      <c r="L204" s="107"/>
      <c r="M204" s="107"/>
    </row>
    <row r="205" spans="1:13" s="106" customFormat="1" ht="14.1" customHeight="1" x14ac:dyDescent="0.2">
      <c r="A205" s="107"/>
      <c r="B205" s="107"/>
      <c r="C205" s="107"/>
      <c r="D205" s="107"/>
      <c r="E205" s="107"/>
      <c r="F205" s="107"/>
      <c r="G205" s="107"/>
      <c r="H205" s="107"/>
      <c r="I205" s="107"/>
      <c r="K205" s="107"/>
      <c r="L205" s="107"/>
      <c r="M205" s="107"/>
    </row>
    <row r="206" spans="1:13" s="106" customFormat="1" ht="14.1" customHeight="1" x14ac:dyDescent="0.2">
      <c r="A206" s="107"/>
      <c r="B206" s="107"/>
      <c r="C206" s="107"/>
      <c r="D206" s="107"/>
      <c r="E206" s="107"/>
      <c r="F206" s="107"/>
      <c r="G206" s="107"/>
      <c r="H206" s="107"/>
      <c r="I206" s="107"/>
      <c r="K206" s="107"/>
      <c r="L206" s="107"/>
      <c r="M206" s="107"/>
    </row>
    <row r="207" spans="1:13" s="106" customFormat="1" ht="14.1" customHeight="1" x14ac:dyDescent="0.2">
      <c r="A207" s="107"/>
      <c r="B207" s="107"/>
      <c r="C207" s="107"/>
      <c r="D207" s="107"/>
      <c r="E207" s="107"/>
      <c r="F207" s="107"/>
      <c r="G207" s="107"/>
      <c r="H207" s="107"/>
      <c r="I207" s="107"/>
      <c r="K207" s="107"/>
      <c r="L207" s="107"/>
      <c r="M207" s="107"/>
    </row>
    <row r="208" spans="1:13" s="106" customFormat="1" ht="14.1" customHeight="1" x14ac:dyDescent="0.2">
      <c r="A208" s="107"/>
      <c r="B208" s="107"/>
      <c r="C208" s="107"/>
      <c r="D208" s="107"/>
      <c r="E208" s="107"/>
      <c r="F208" s="107"/>
      <c r="G208" s="107"/>
      <c r="H208" s="107"/>
      <c r="I208" s="107"/>
      <c r="K208" s="107"/>
      <c r="L208" s="107"/>
      <c r="M208" s="107"/>
    </row>
    <row r="209" spans="1:13" s="106" customFormat="1" ht="14.1" customHeight="1" x14ac:dyDescent="0.2">
      <c r="A209" s="107"/>
      <c r="B209" s="107"/>
      <c r="C209" s="107"/>
      <c r="D209" s="107"/>
      <c r="E209" s="107"/>
      <c r="F209" s="107"/>
      <c r="G209" s="107"/>
      <c r="H209" s="107"/>
      <c r="I209" s="107"/>
      <c r="K209" s="107"/>
      <c r="L209" s="107"/>
      <c r="M209" s="107"/>
    </row>
    <row r="210" spans="1:13" s="106" customFormat="1" ht="14.1" customHeight="1" x14ac:dyDescent="0.2">
      <c r="A210" s="107"/>
      <c r="B210" s="107"/>
      <c r="C210" s="107"/>
      <c r="D210" s="107"/>
      <c r="E210" s="107"/>
      <c r="F210" s="107"/>
      <c r="G210" s="107"/>
      <c r="H210" s="107"/>
      <c r="I210" s="107"/>
      <c r="K210" s="107"/>
      <c r="L210" s="107"/>
      <c r="M210" s="107"/>
    </row>
    <row r="211" spans="1:13" s="106" customFormat="1" ht="14.1" customHeight="1" x14ac:dyDescent="0.2">
      <c r="A211" s="107"/>
      <c r="B211" s="107"/>
      <c r="C211" s="107"/>
      <c r="D211" s="107"/>
      <c r="E211" s="107"/>
      <c r="F211" s="107"/>
      <c r="G211" s="107"/>
      <c r="H211" s="107"/>
      <c r="I211" s="107"/>
      <c r="K211" s="107"/>
      <c r="L211" s="107"/>
      <c r="M211" s="107"/>
    </row>
    <row r="212" spans="1:13" s="106" customFormat="1" ht="14.1" customHeight="1" x14ac:dyDescent="0.2">
      <c r="A212" s="107"/>
      <c r="B212" s="107"/>
      <c r="C212" s="107"/>
      <c r="D212" s="107"/>
      <c r="E212" s="107"/>
      <c r="F212" s="107"/>
      <c r="G212" s="107"/>
      <c r="H212" s="107"/>
      <c r="I212" s="107"/>
      <c r="K212" s="107"/>
      <c r="L212" s="107"/>
      <c r="M212" s="107"/>
    </row>
    <row r="213" spans="1:13" s="106" customFormat="1" ht="14.1" customHeight="1" x14ac:dyDescent="0.2">
      <c r="A213" s="107"/>
      <c r="B213" s="107"/>
      <c r="C213" s="107"/>
      <c r="D213" s="107"/>
      <c r="E213" s="107"/>
      <c r="F213" s="107"/>
      <c r="G213" s="107"/>
      <c r="H213" s="107"/>
      <c r="I213" s="107"/>
      <c r="K213" s="107"/>
      <c r="L213" s="107"/>
      <c r="M213" s="107"/>
    </row>
    <row r="214" spans="1:13" s="106" customFormat="1" ht="14.1" customHeight="1" x14ac:dyDescent="0.2">
      <c r="A214" s="107"/>
      <c r="B214" s="107"/>
      <c r="C214" s="107"/>
      <c r="D214" s="107"/>
      <c r="E214" s="107"/>
      <c r="F214" s="107"/>
      <c r="G214" s="107"/>
      <c r="H214" s="107"/>
      <c r="I214" s="107"/>
      <c r="K214" s="107"/>
      <c r="L214" s="107"/>
      <c r="M214" s="107"/>
    </row>
    <row r="215" spans="1:13" s="106" customFormat="1" ht="14.1" customHeight="1" x14ac:dyDescent="0.2">
      <c r="A215" s="107"/>
      <c r="B215" s="107"/>
      <c r="C215" s="107"/>
      <c r="D215" s="107"/>
      <c r="E215" s="107"/>
      <c r="F215" s="107"/>
      <c r="G215" s="107"/>
      <c r="H215" s="107"/>
      <c r="I215" s="107"/>
      <c r="K215" s="107"/>
      <c r="L215" s="107"/>
      <c r="M215" s="107"/>
    </row>
    <row r="216" spans="1:13" s="106" customFormat="1" ht="14.1" customHeight="1" x14ac:dyDescent="0.2">
      <c r="A216" s="107"/>
      <c r="B216" s="107"/>
      <c r="C216" s="107"/>
      <c r="D216" s="107"/>
      <c r="E216" s="107"/>
      <c r="F216" s="107"/>
      <c r="G216" s="107"/>
      <c r="H216" s="107"/>
      <c r="I216" s="107"/>
      <c r="K216" s="107"/>
      <c r="L216" s="107"/>
      <c r="M216" s="107"/>
    </row>
    <row r="217" spans="1:13" s="106" customFormat="1" ht="14.1" customHeight="1" x14ac:dyDescent="0.2">
      <c r="A217" s="107"/>
      <c r="B217" s="107"/>
      <c r="C217" s="107"/>
      <c r="D217" s="107"/>
      <c r="E217" s="107"/>
      <c r="F217" s="107"/>
      <c r="G217" s="107"/>
      <c r="H217" s="107"/>
      <c r="I217" s="107"/>
      <c r="K217" s="107"/>
      <c r="L217" s="107"/>
      <c r="M217" s="107"/>
    </row>
    <row r="218" spans="1:13" s="106" customFormat="1" ht="14.1" customHeight="1" x14ac:dyDescent="0.2">
      <c r="A218" s="107"/>
      <c r="B218" s="107"/>
      <c r="C218" s="107"/>
      <c r="D218" s="107"/>
      <c r="E218" s="107"/>
      <c r="F218" s="107"/>
      <c r="G218" s="107"/>
      <c r="H218" s="107"/>
      <c r="I218" s="107"/>
      <c r="K218" s="107"/>
      <c r="L218" s="107"/>
      <c r="M218" s="107"/>
    </row>
    <row r="219" spans="1:13" s="106" customFormat="1" ht="14.1" customHeight="1" x14ac:dyDescent="0.2">
      <c r="A219" s="107"/>
      <c r="B219" s="107"/>
      <c r="C219" s="107"/>
      <c r="D219" s="107"/>
      <c r="E219" s="107"/>
      <c r="F219" s="107"/>
      <c r="G219" s="107"/>
      <c r="H219" s="107"/>
      <c r="I219" s="107"/>
      <c r="K219" s="107"/>
      <c r="L219" s="107"/>
      <c r="M219" s="107"/>
    </row>
    <row r="220" spans="1:13" s="106" customFormat="1" ht="14.1" customHeight="1" x14ac:dyDescent="0.2">
      <c r="A220" s="107"/>
      <c r="B220" s="107"/>
      <c r="C220" s="107"/>
      <c r="D220" s="107"/>
      <c r="E220" s="107"/>
      <c r="F220" s="107"/>
      <c r="G220" s="107"/>
      <c r="H220" s="107"/>
      <c r="I220" s="107"/>
      <c r="K220" s="107"/>
      <c r="L220" s="107"/>
      <c r="M220" s="107"/>
    </row>
    <row r="221" spans="1:13" s="106" customFormat="1" ht="14.1" customHeight="1" x14ac:dyDescent="0.2">
      <c r="A221" s="107"/>
      <c r="B221" s="107"/>
      <c r="C221" s="107"/>
      <c r="D221" s="107"/>
      <c r="E221" s="107"/>
      <c r="F221" s="107"/>
      <c r="G221" s="107"/>
      <c r="H221" s="107"/>
      <c r="I221" s="107"/>
      <c r="K221" s="107"/>
      <c r="L221" s="107"/>
      <c r="M221" s="107"/>
    </row>
    <row r="222" spans="1:13" s="106" customFormat="1" ht="14.1" customHeight="1" x14ac:dyDescent="0.2">
      <c r="A222" s="107"/>
      <c r="B222" s="107"/>
      <c r="C222" s="107"/>
      <c r="D222" s="107"/>
      <c r="E222" s="107"/>
      <c r="F222" s="107"/>
      <c r="G222" s="107"/>
      <c r="H222" s="107"/>
      <c r="I222" s="107"/>
      <c r="K222" s="107"/>
      <c r="L222" s="107"/>
      <c r="M222" s="107"/>
    </row>
    <row r="223" spans="1:13" s="106" customFormat="1" ht="14.1" customHeight="1" x14ac:dyDescent="0.2">
      <c r="A223" s="107"/>
      <c r="B223" s="107"/>
      <c r="C223" s="107"/>
      <c r="D223" s="107"/>
      <c r="E223" s="107"/>
      <c r="F223" s="107"/>
      <c r="G223" s="107"/>
      <c r="H223" s="107"/>
      <c r="I223" s="107"/>
      <c r="K223" s="107"/>
      <c r="L223" s="107"/>
      <c r="M223" s="107"/>
    </row>
    <row r="224" spans="1:13" s="106" customFormat="1" ht="14.1" customHeight="1" x14ac:dyDescent="0.2">
      <c r="A224" s="107"/>
      <c r="B224" s="107"/>
      <c r="C224" s="107"/>
      <c r="D224" s="107"/>
      <c r="E224" s="107"/>
      <c r="F224" s="107"/>
      <c r="G224" s="107"/>
      <c r="H224" s="107"/>
      <c r="I224" s="107"/>
      <c r="K224" s="107"/>
      <c r="L224" s="107"/>
      <c r="M224" s="107"/>
    </row>
    <row r="225" spans="1:13" s="106" customFormat="1" ht="14.1" customHeight="1" x14ac:dyDescent="0.2">
      <c r="A225" s="107"/>
      <c r="B225" s="107"/>
      <c r="C225" s="107"/>
      <c r="D225" s="107"/>
      <c r="E225" s="107"/>
      <c r="F225" s="107"/>
      <c r="G225" s="107"/>
      <c r="H225" s="107"/>
      <c r="I225" s="107"/>
      <c r="K225" s="107"/>
      <c r="L225" s="107"/>
      <c r="M225" s="107"/>
    </row>
    <row r="226" spans="1:13" s="106" customFormat="1" ht="14.1" customHeight="1" x14ac:dyDescent="0.2">
      <c r="A226" s="107"/>
      <c r="B226" s="107"/>
      <c r="C226" s="107"/>
      <c r="D226" s="107"/>
      <c r="E226" s="107"/>
      <c r="F226" s="107"/>
      <c r="G226" s="107"/>
      <c r="H226" s="107"/>
      <c r="I226" s="107"/>
      <c r="K226" s="107"/>
      <c r="L226" s="107"/>
      <c r="M226" s="107"/>
    </row>
    <row r="227" spans="1:13" s="106" customFormat="1" ht="14.1" customHeight="1" x14ac:dyDescent="0.2">
      <c r="A227" s="107"/>
      <c r="B227" s="107"/>
      <c r="C227" s="107"/>
      <c r="D227" s="107"/>
      <c r="E227" s="107"/>
      <c r="F227" s="107"/>
      <c r="G227" s="107"/>
      <c r="H227" s="107"/>
      <c r="I227" s="107"/>
      <c r="K227" s="107"/>
      <c r="L227" s="107"/>
      <c r="M227" s="107"/>
    </row>
    <row r="228" spans="1:13" s="106" customFormat="1" ht="14.1" customHeight="1" x14ac:dyDescent="0.2">
      <c r="A228" s="107"/>
      <c r="B228" s="107"/>
      <c r="C228" s="107"/>
      <c r="D228" s="107"/>
      <c r="E228" s="107"/>
      <c r="F228" s="107"/>
      <c r="G228" s="107"/>
      <c r="H228" s="107"/>
      <c r="I228" s="107"/>
      <c r="K228" s="107"/>
      <c r="L228" s="107"/>
      <c r="M228" s="107"/>
    </row>
    <row r="229" spans="1:13" s="106" customFormat="1" ht="14.1" customHeight="1" x14ac:dyDescent="0.2">
      <c r="A229" s="107"/>
      <c r="B229" s="107"/>
      <c r="C229" s="107"/>
      <c r="D229" s="107"/>
      <c r="E229" s="107"/>
      <c r="F229" s="107"/>
      <c r="G229" s="107"/>
      <c r="H229" s="107"/>
      <c r="I229" s="107"/>
      <c r="K229" s="107"/>
      <c r="L229" s="107"/>
      <c r="M229" s="107"/>
    </row>
    <row r="230" spans="1:13" s="106" customFormat="1" ht="14.1" customHeight="1" x14ac:dyDescent="0.2">
      <c r="A230" s="107"/>
      <c r="B230" s="107"/>
      <c r="C230" s="107"/>
      <c r="D230" s="107"/>
      <c r="E230" s="107"/>
      <c r="F230" s="107"/>
      <c r="G230" s="107"/>
      <c r="H230" s="107"/>
      <c r="I230" s="107"/>
      <c r="K230" s="107"/>
      <c r="L230" s="107"/>
      <c r="M230" s="107"/>
    </row>
    <row r="231" spans="1:13" s="106" customFormat="1" ht="14.1" customHeight="1" x14ac:dyDescent="0.2">
      <c r="A231" s="107"/>
      <c r="B231" s="107"/>
      <c r="C231" s="107"/>
      <c r="D231" s="107"/>
      <c r="E231" s="107"/>
      <c r="F231" s="107"/>
      <c r="G231" s="107"/>
      <c r="H231" s="107"/>
      <c r="I231" s="107"/>
      <c r="K231" s="107"/>
      <c r="L231" s="107"/>
      <c r="M231" s="107"/>
    </row>
    <row r="232" spans="1:13" s="106" customFormat="1" ht="14.1" customHeight="1" x14ac:dyDescent="0.2">
      <c r="A232" s="107"/>
      <c r="B232" s="107"/>
      <c r="C232" s="107"/>
      <c r="D232" s="107"/>
      <c r="E232" s="107"/>
      <c r="F232" s="107"/>
      <c r="G232" s="107"/>
      <c r="H232" s="107"/>
      <c r="I232" s="107"/>
      <c r="K232" s="107"/>
      <c r="L232" s="107"/>
      <c r="M232" s="107"/>
    </row>
    <row r="233" spans="1:13" s="106" customFormat="1" ht="14.1" customHeight="1" x14ac:dyDescent="0.2">
      <c r="A233" s="107"/>
      <c r="B233" s="107"/>
      <c r="C233" s="107"/>
      <c r="D233" s="107"/>
      <c r="E233" s="107"/>
      <c r="F233" s="107"/>
      <c r="G233" s="107"/>
      <c r="H233" s="107"/>
      <c r="I233" s="107"/>
      <c r="K233" s="107"/>
      <c r="L233" s="107"/>
      <c r="M233" s="107"/>
    </row>
    <row r="234" spans="1:13" s="106" customFormat="1" ht="14.1" customHeight="1" x14ac:dyDescent="0.2">
      <c r="A234" s="107"/>
      <c r="B234" s="107"/>
      <c r="C234" s="107"/>
      <c r="D234" s="107"/>
      <c r="E234" s="107"/>
      <c r="F234" s="107"/>
      <c r="G234" s="107"/>
      <c r="H234" s="107"/>
      <c r="I234" s="107"/>
      <c r="K234" s="107"/>
      <c r="L234" s="107"/>
      <c r="M234" s="107"/>
    </row>
    <row r="235" spans="1:13" s="106" customFormat="1" ht="14.1" customHeight="1" x14ac:dyDescent="0.2">
      <c r="A235" s="107"/>
      <c r="B235" s="107"/>
      <c r="C235" s="107"/>
      <c r="D235" s="107"/>
      <c r="E235" s="107"/>
      <c r="F235" s="107"/>
      <c r="G235" s="107"/>
      <c r="H235" s="107"/>
      <c r="I235" s="107"/>
      <c r="K235" s="107"/>
      <c r="L235" s="107"/>
      <c r="M235" s="107"/>
    </row>
    <row r="236" spans="1:13" s="106" customFormat="1" ht="14.1" customHeight="1" x14ac:dyDescent="0.2">
      <c r="A236" s="107"/>
      <c r="B236" s="107"/>
      <c r="C236" s="107"/>
      <c r="D236" s="107"/>
      <c r="E236" s="107"/>
      <c r="F236" s="107"/>
      <c r="G236" s="107"/>
      <c r="H236" s="107"/>
      <c r="I236" s="107"/>
      <c r="K236" s="107"/>
      <c r="L236" s="107"/>
      <c r="M236" s="107"/>
    </row>
    <row r="237" spans="1:13" s="106" customFormat="1" ht="14.1" customHeight="1" x14ac:dyDescent="0.2">
      <c r="A237" s="107"/>
      <c r="B237" s="107"/>
      <c r="C237" s="107"/>
      <c r="D237" s="107"/>
      <c r="E237" s="107"/>
      <c r="F237" s="107"/>
      <c r="G237" s="107"/>
      <c r="H237" s="107"/>
      <c r="I237" s="107"/>
      <c r="K237" s="107"/>
      <c r="L237" s="107"/>
      <c r="M237" s="107"/>
    </row>
    <row r="238" spans="1:13" s="106" customFormat="1" ht="14.1" customHeight="1" x14ac:dyDescent="0.2">
      <c r="A238" s="107"/>
      <c r="B238" s="107"/>
      <c r="C238" s="107"/>
      <c r="D238" s="107"/>
      <c r="E238" s="107"/>
      <c r="F238" s="107"/>
      <c r="G238" s="107"/>
      <c r="H238" s="107"/>
      <c r="I238" s="107"/>
      <c r="K238" s="107"/>
      <c r="L238" s="107"/>
      <c r="M238" s="107"/>
    </row>
    <row r="239" spans="1:13" s="106" customFormat="1" ht="14.1" customHeight="1" x14ac:dyDescent="0.2">
      <c r="A239" s="107"/>
      <c r="B239" s="107"/>
      <c r="C239" s="107"/>
      <c r="D239" s="107"/>
      <c r="E239" s="107"/>
      <c r="F239" s="107"/>
      <c r="G239" s="107"/>
      <c r="H239" s="107"/>
      <c r="I239" s="107"/>
      <c r="K239" s="107"/>
      <c r="L239" s="107"/>
      <c r="M239" s="107"/>
    </row>
    <row r="240" spans="1:13" s="106" customFormat="1" ht="14.1" customHeight="1" x14ac:dyDescent="0.2">
      <c r="A240" s="107"/>
      <c r="B240" s="107"/>
      <c r="C240" s="107"/>
      <c r="D240" s="107"/>
      <c r="E240" s="107"/>
      <c r="F240" s="107"/>
      <c r="G240" s="107"/>
      <c r="H240" s="107"/>
      <c r="I240" s="107"/>
      <c r="K240" s="107"/>
      <c r="L240" s="107"/>
      <c r="M240" s="107"/>
    </row>
    <row r="241" spans="1:13" s="106" customFormat="1" ht="14.1" customHeight="1" x14ac:dyDescent="0.2">
      <c r="A241" s="107"/>
      <c r="B241" s="107"/>
      <c r="C241" s="107"/>
      <c r="D241" s="107"/>
      <c r="E241" s="107"/>
      <c r="F241" s="107"/>
      <c r="G241" s="107"/>
      <c r="H241" s="107"/>
      <c r="I241" s="107"/>
      <c r="K241" s="107"/>
      <c r="L241" s="107"/>
      <c r="M241" s="107"/>
    </row>
    <row r="242" spans="1:13" s="106" customFormat="1" ht="14.1" customHeight="1" x14ac:dyDescent="0.2">
      <c r="A242" s="107"/>
      <c r="B242" s="107"/>
      <c r="C242" s="107"/>
      <c r="D242" s="107"/>
      <c r="E242" s="107"/>
      <c r="F242" s="107"/>
      <c r="G242" s="107"/>
      <c r="H242" s="107"/>
      <c r="I242" s="107"/>
      <c r="K242" s="107"/>
      <c r="L242" s="107"/>
      <c r="M242" s="107"/>
    </row>
    <row r="243" spans="1:13" s="106" customFormat="1" ht="14.1" customHeight="1" x14ac:dyDescent="0.2">
      <c r="A243" s="107"/>
      <c r="B243" s="107"/>
      <c r="C243" s="107"/>
      <c r="D243" s="107"/>
      <c r="E243" s="107"/>
      <c r="F243" s="107"/>
      <c r="G243" s="107"/>
      <c r="H243" s="107"/>
      <c r="I243" s="107"/>
      <c r="K243" s="107"/>
      <c r="L243" s="107"/>
      <c r="M243" s="107"/>
    </row>
    <row r="244" spans="1:13" s="106" customFormat="1" ht="14.1" customHeight="1" x14ac:dyDescent="0.2">
      <c r="A244" s="107"/>
      <c r="B244" s="107"/>
      <c r="C244" s="107"/>
      <c r="D244" s="107"/>
      <c r="E244" s="107"/>
      <c r="F244" s="107"/>
      <c r="G244" s="107"/>
      <c r="H244" s="107"/>
      <c r="I244" s="107"/>
      <c r="K244" s="107"/>
      <c r="L244" s="107"/>
      <c r="M244" s="107"/>
    </row>
    <row r="245" spans="1:13" s="106" customFormat="1" ht="14.1" customHeight="1" x14ac:dyDescent="0.2">
      <c r="A245" s="107"/>
      <c r="B245" s="107"/>
      <c r="C245" s="107"/>
      <c r="D245" s="107"/>
      <c r="E245" s="107"/>
      <c r="F245" s="107"/>
      <c r="G245" s="107"/>
      <c r="H245" s="107"/>
      <c r="I245" s="107"/>
      <c r="K245" s="107"/>
      <c r="L245" s="107"/>
      <c r="M245" s="107"/>
    </row>
    <row r="246" spans="1:13" s="106" customFormat="1" ht="14.1" customHeight="1" x14ac:dyDescent="0.2">
      <c r="A246" s="107"/>
      <c r="B246" s="107"/>
      <c r="C246" s="107"/>
      <c r="D246" s="107"/>
      <c r="E246" s="107"/>
      <c r="F246" s="107"/>
      <c r="G246" s="107"/>
      <c r="H246" s="107"/>
      <c r="I246" s="107"/>
      <c r="K246" s="107"/>
      <c r="L246" s="107"/>
      <c r="M246" s="107"/>
    </row>
    <row r="247" spans="1:13" s="106" customFormat="1" ht="14.1" customHeight="1" x14ac:dyDescent="0.2">
      <c r="A247" s="107"/>
      <c r="B247" s="107"/>
      <c r="C247" s="107"/>
      <c r="D247" s="107"/>
      <c r="E247" s="107"/>
      <c r="F247" s="107"/>
      <c r="G247" s="107"/>
      <c r="H247" s="107"/>
      <c r="I247" s="107"/>
      <c r="K247" s="107"/>
      <c r="L247" s="107"/>
      <c r="M247" s="107"/>
    </row>
    <row r="248" spans="1:13" s="106" customFormat="1" ht="14.1" customHeight="1" x14ac:dyDescent="0.2">
      <c r="A248" s="107"/>
      <c r="B248" s="107"/>
      <c r="C248" s="107"/>
      <c r="D248" s="107"/>
      <c r="E248" s="107"/>
      <c r="F248" s="107"/>
      <c r="G248" s="107"/>
      <c r="H248" s="107"/>
      <c r="I248" s="107"/>
      <c r="K248" s="107"/>
      <c r="L248" s="107"/>
      <c r="M248" s="107"/>
    </row>
    <row r="249" spans="1:13" s="106" customFormat="1" ht="14.1" customHeight="1" x14ac:dyDescent="0.2">
      <c r="A249" s="107"/>
      <c r="B249" s="107"/>
      <c r="C249" s="107"/>
      <c r="D249" s="107"/>
      <c r="E249" s="107"/>
      <c r="F249" s="107"/>
      <c r="G249" s="107"/>
      <c r="H249" s="107"/>
      <c r="I249" s="107"/>
      <c r="K249" s="107"/>
      <c r="L249" s="107"/>
      <c r="M249" s="107"/>
    </row>
    <row r="250" spans="1:13" s="106" customFormat="1" ht="14.1" customHeight="1" x14ac:dyDescent="0.2">
      <c r="A250" s="107"/>
      <c r="B250" s="107"/>
      <c r="C250" s="107"/>
      <c r="D250" s="107"/>
      <c r="E250" s="107"/>
      <c r="F250" s="107"/>
      <c r="G250" s="107"/>
      <c r="H250" s="107"/>
      <c r="I250" s="107"/>
      <c r="K250" s="107"/>
      <c r="L250" s="107"/>
      <c r="M250" s="107"/>
    </row>
    <row r="251" spans="1:13" s="106" customFormat="1" ht="14.1" customHeight="1" x14ac:dyDescent="0.2">
      <c r="A251" s="107"/>
      <c r="B251" s="107"/>
      <c r="C251" s="107"/>
      <c r="D251" s="107"/>
      <c r="E251" s="107"/>
      <c r="F251" s="107"/>
      <c r="G251" s="107"/>
      <c r="H251" s="107"/>
      <c r="I251" s="107"/>
      <c r="K251" s="107"/>
      <c r="L251" s="107"/>
      <c r="M251" s="107"/>
    </row>
    <row r="252" spans="1:13" s="106" customFormat="1" ht="14.1" customHeight="1" x14ac:dyDescent="0.2">
      <c r="A252" s="107"/>
      <c r="B252" s="107"/>
      <c r="C252" s="107"/>
      <c r="D252" s="107"/>
      <c r="E252" s="107"/>
      <c r="F252" s="107"/>
      <c r="G252" s="107"/>
      <c r="H252" s="107"/>
      <c r="I252" s="107"/>
      <c r="K252" s="107"/>
      <c r="L252" s="107"/>
      <c r="M252" s="107"/>
    </row>
    <row r="253" spans="1:13" s="106" customFormat="1" ht="14.1" customHeight="1" x14ac:dyDescent="0.2">
      <c r="A253" s="107"/>
      <c r="B253" s="107"/>
      <c r="C253" s="107"/>
      <c r="D253" s="107"/>
      <c r="E253" s="107"/>
      <c r="F253" s="107"/>
      <c r="G253" s="107"/>
      <c r="H253" s="107"/>
      <c r="I253" s="107"/>
      <c r="K253" s="107"/>
      <c r="L253" s="107"/>
      <c r="M253" s="107"/>
    </row>
    <row r="254" spans="1:13" s="106" customFormat="1" ht="14.1" customHeight="1" x14ac:dyDescent="0.2">
      <c r="A254" s="107"/>
      <c r="B254" s="107"/>
      <c r="C254" s="107"/>
      <c r="D254" s="107"/>
      <c r="E254" s="107"/>
      <c r="F254" s="107"/>
      <c r="G254" s="107"/>
      <c r="H254" s="107"/>
      <c r="I254" s="107"/>
      <c r="K254" s="107"/>
      <c r="L254" s="107"/>
      <c r="M254" s="107"/>
    </row>
    <row r="255" spans="1:13" s="106" customFormat="1" ht="14.1" customHeight="1" x14ac:dyDescent="0.2">
      <c r="A255" s="107"/>
      <c r="B255" s="107"/>
      <c r="C255" s="107"/>
      <c r="D255" s="107"/>
      <c r="E255" s="107"/>
      <c r="F255" s="107"/>
      <c r="G255" s="107"/>
      <c r="H255" s="107"/>
      <c r="I255" s="107"/>
      <c r="K255" s="107"/>
      <c r="L255" s="107"/>
      <c r="M255" s="107"/>
    </row>
    <row r="256" spans="1:13" s="106" customFormat="1" ht="14.1" customHeight="1" x14ac:dyDescent="0.2">
      <c r="A256" s="107"/>
      <c r="B256" s="107"/>
      <c r="C256" s="107"/>
      <c r="D256" s="107"/>
      <c r="E256" s="107"/>
      <c r="F256" s="107"/>
      <c r="G256" s="107"/>
      <c r="H256" s="107"/>
      <c r="I256" s="107"/>
      <c r="K256" s="107"/>
      <c r="L256" s="107"/>
      <c r="M256" s="107"/>
    </row>
    <row r="257" spans="1:13" s="106" customFormat="1" ht="14.1" customHeight="1" x14ac:dyDescent="0.2">
      <c r="A257" s="107"/>
      <c r="B257" s="107"/>
      <c r="C257" s="107"/>
      <c r="D257" s="107"/>
      <c r="E257" s="107"/>
      <c r="F257" s="107"/>
      <c r="G257" s="107"/>
      <c r="H257" s="107"/>
      <c r="I257" s="107"/>
      <c r="K257" s="107"/>
      <c r="L257" s="107"/>
      <c r="M257" s="107"/>
    </row>
    <row r="258" spans="1:13" s="106" customFormat="1" ht="14.1" customHeight="1" x14ac:dyDescent="0.2">
      <c r="A258" s="107"/>
      <c r="B258" s="107"/>
      <c r="C258" s="107"/>
      <c r="D258" s="107"/>
      <c r="E258" s="107"/>
      <c r="F258" s="107"/>
      <c r="G258" s="107"/>
      <c r="H258" s="107"/>
      <c r="I258" s="107"/>
      <c r="K258" s="107"/>
      <c r="L258" s="107"/>
      <c r="M258" s="107"/>
    </row>
    <row r="259" spans="1:13" s="106" customFormat="1" ht="14.1" customHeight="1" x14ac:dyDescent="0.2">
      <c r="A259" s="107"/>
      <c r="B259" s="107"/>
      <c r="C259" s="107"/>
      <c r="D259" s="107"/>
      <c r="E259" s="107"/>
      <c r="F259" s="107"/>
      <c r="G259" s="107"/>
      <c r="H259" s="107"/>
      <c r="I259" s="107"/>
      <c r="K259" s="107"/>
      <c r="L259" s="107"/>
      <c r="M259" s="107"/>
    </row>
    <row r="260" spans="1:13" s="106" customFormat="1" ht="14.1" customHeight="1" x14ac:dyDescent="0.2">
      <c r="A260" s="107"/>
      <c r="B260" s="107"/>
      <c r="C260" s="107"/>
      <c r="D260" s="107"/>
      <c r="E260" s="107"/>
      <c r="F260" s="107"/>
      <c r="G260" s="107"/>
      <c r="H260" s="107"/>
      <c r="I260" s="107"/>
      <c r="K260" s="107"/>
      <c r="L260" s="107"/>
      <c r="M260" s="107"/>
    </row>
    <row r="261" spans="1:13" s="106" customFormat="1" ht="14.1" customHeight="1" x14ac:dyDescent="0.2">
      <c r="A261" s="107"/>
      <c r="B261" s="107"/>
      <c r="C261" s="107"/>
      <c r="D261" s="107"/>
      <c r="E261" s="107"/>
      <c r="F261" s="107"/>
      <c r="G261" s="107"/>
      <c r="H261" s="107"/>
      <c r="I261" s="107"/>
      <c r="K261" s="107"/>
      <c r="L261" s="107"/>
      <c r="M261" s="107"/>
    </row>
    <row r="262" spans="1:13" s="106" customFormat="1" ht="14.1" customHeight="1" x14ac:dyDescent="0.2">
      <c r="A262" s="107"/>
      <c r="B262" s="107"/>
      <c r="C262" s="107"/>
      <c r="D262" s="107"/>
      <c r="E262" s="107"/>
      <c r="F262" s="107"/>
      <c r="G262" s="107"/>
      <c r="H262" s="107"/>
      <c r="I262" s="107"/>
      <c r="K262" s="107"/>
      <c r="L262" s="107"/>
      <c r="M262" s="107"/>
    </row>
    <row r="263" spans="1:13" s="106" customFormat="1" ht="14.1" customHeight="1" x14ac:dyDescent="0.2">
      <c r="A263" s="107"/>
      <c r="B263" s="107"/>
      <c r="C263" s="107"/>
      <c r="D263" s="107"/>
      <c r="E263" s="107"/>
      <c r="F263" s="107"/>
      <c r="G263" s="107"/>
      <c r="H263" s="107"/>
      <c r="I263" s="107"/>
      <c r="K263" s="107"/>
      <c r="L263" s="107"/>
      <c r="M263" s="107"/>
    </row>
    <row r="264" spans="1:13" s="106" customFormat="1" ht="14.1" customHeight="1" x14ac:dyDescent="0.2">
      <c r="A264" s="107"/>
      <c r="B264" s="107"/>
      <c r="C264" s="107"/>
      <c r="D264" s="107"/>
      <c r="E264" s="107"/>
      <c r="F264" s="107"/>
      <c r="G264" s="107"/>
      <c r="H264" s="107"/>
      <c r="I264" s="107"/>
      <c r="K264" s="107"/>
      <c r="L264" s="107"/>
      <c r="M264" s="107"/>
    </row>
    <row r="265" spans="1:13" s="106" customFormat="1" ht="14.1" customHeight="1" x14ac:dyDescent="0.2">
      <c r="A265" s="107"/>
      <c r="B265" s="107"/>
      <c r="C265" s="107"/>
      <c r="D265" s="107"/>
      <c r="E265" s="107"/>
      <c r="F265" s="107"/>
      <c r="G265" s="107"/>
      <c r="H265" s="107"/>
      <c r="I265" s="107"/>
      <c r="K265" s="107"/>
      <c r="L265" s="107"/>
      <c r="M265" s="107"/>
    </row>
    <row r="266" spans="1:13" s="106" customFormat="1" ht="14.1" customHeight="1" x14ac:dyDescent="0.2">
      <c r="A266" s="107"/>
      <c r="B266" s="107"/>
      <c r="C266" s="107"/>
      <c r="D266" s="107"/>
      <c r="E266" s="107"/>
      <c r="F266" s="107"/>
      <c r="G266" s="107"/>
      <c r="H266" s="107"/>
      <c r="I266" s="107"/>
      <c r="K266" s="107"/>
      <c r="L266" s="107"/>
      <c r="M266" s="107"/>
    </row>
    <row r="267" spans="1:13" s="106" customFormat="1" ht="14.1" customHeight="1" x14ac:dyDescent="0.2">
      <c r="A267" s="107"/>
      <c r="B267" s="107"/>
      <c r="C267" s="107"/>
      <c r="D267" s="107"/>
      <c r="E267" s="107"/>
      <c r="F267" s="107"/>
      <c r="G267" s="107"/>
      <c r="H267" s="107"/>
      <c r="I267" s="107"/>
      <c r="K267" s="107"/>
      <c r="L267" s="107"/>
      <c r="M267" s="107"/>
    </row>
    <row r="268" spans="1:13" s="106" customFormat="1" ht="14.1" customHeight="1" x14ac:dyDescent="0.2">
      <c r="A268" s="107"/>
      <c r="B268" s="107"/>
      <c r="C268" s="107"/>
      <c r="D268" s="107"/>
      <c r="E268" s="107"/>
      <c r="F268" s="107"/>
      <c r="G268" s="107"/>
      <c r="H268" s="107"/>
      <c r="I268" s="107"/>
      <c r="K268" s="107"/>
      <c r="L268" s="107"/>
      <c r="M268" s="107"/>
    </row>
    <row r="269" spans="1:13" s="106" customFormat="1" ht="14.1" customHeight="1" x14ac:dyDescent="0.2">
      <c r="A269" s="107"/>
      <c r="B269" s="107"/>
      <c r="C269" s="107"/>
      <c r="D269" s="107"/>
      <c r="E269" s="107"/>
      <c r="F269" s="107"/>
      <c r="G269" s="107"/>
      <c r="H269" s="107"/>
      <c r="I269" s="107"/>
      <c r="K269" s="107"/>
      <c r="L269" s="107"/>
      <c r="M269" s="107"/>
    </row>
    <row r="270" spans="1:13" s="106" customFormat="1" ht="14.1" customHeight="1" x14ac:dyDescent="0.2">
      <c r="A270" s="107"/>
      <c r="B270" s="107"/>
      <c r="C270" s="107"/>
      <c r="D270" s="107"/>
      <c r="E270" s="107"/>
      <c r="F270" s="107"/>
      <c r="G270" s="107"/>
      <c r="H270" s="107"/>
      <c r="I270" s="107"/>
      <c r="K270" s="107"/>
      <c r="L270" s="107"/>
      <c r="M270" s="107"/>
    </row>
    <row r="271" spans="1:13" s="106" customFormat="1" ht="14.1" customHeight="1" x14ac:dyDescent="0.2">
      <c r="A271" s="107"/>
      <c r="B271" s="107"/>
      <c r="C271" s="107"/>
      <c r="D271" s="107"/>
      <c r="E271" s="107"/>
      <c r="F271" s="107"/>
      <c r="G271" s="107"/>
      <c r="H271" s="107"/>
      <c r="I271" s="107"/>
      <c r="K271" s="107"/>
      <c r="L271" s="107"/>
      <c r="M271" s="107"/>
    </row>
    <row r="272" spans="1:13" s="106" customFormat="1" ht="14.1" customHeight="1" x14ac:dyDescent="0.2">
      <c r="A272" s="107"/>
      <c r="B272" s="107"/>
      <c r="C272" s="107"/>
      <c r="D272" s="107"/>
      <c r="E272" s="107"/>
      <c r="F272" s="107"/>
      <c r="G272" s="107"/>
      <c r="H272" s="107"/>
      <c r="I272" s="107"/>
      <c r="K272" s="107"/>
      <c r="L272" s="107"/>
      <c r="M272" s="107"/>
    </row>
    <row r="273" spans="1:13" s="106" customFormat="1" ht="14.1" customHeight="1" x14ac:dyDescent="0.2">
      <c r="A273" s="107"/>
      <c r="B273" s="107"/>
      <c r="C273" s="107"/>
      <c r="D273" s="107"/>
      <c r="E273" s="107"/>
      <c r="F273" s="107"/>
      <c r="G273" s="107"/>
      <c r="H273" s="107"/>
      <c r="I273" s="107"/>
      <c r="K273" s="107"/>
      <c r="L273" s="107"/>
      <c r="M273" s="107"/>
    </row>
    <row r="274" spans="1:13" s="106" customFormat="1" ht="14.1" customHeight="1" x14ac:dyDescent="0.2">
      <c r="A274" s="107"/>
      <c r="B274" s="107"/>
      <c r="C274" s="107"/>
      <c r="D274" s="107"/>
      <c r="E274" s="107"/>
      <c r="F274" s="107"/>
      <c r="G274" s="107"/>
      <c r="H274" s="107"/>
      <c r="I274" s="107"/>
      <c r="K274" s="107"/>
      <c r="L274" s="107"/>
      <c r="M274" s="107"/>
    </row>
    <row r="275" spans="1:13" s="106" customFormat="1" ht="14.1" customHeight="1" x14ac:dyDescent="0.2">
      <c r="A275" s="107"/>
      <c r="B275" s="107"/>
      <c r="C275" s="107"/>
      <c r="D275" s="107"/>
      <c r="E275" s="107"/>
      <c r="F275" s="107"/>
      <c r="G275" s="107"/>
      <c r="H275" s="107"/>
      <c r="I275" s="107"/>
      <c r="K275" s="107"/>
      <c r="L275" s="107"/>
      <c r="M275" s="107"/>
    </row>
    <row r="276" spans="1:13" s="106" customFormat="1" ht="14.1" customHeight="1" x14ac:dyDescent="0.2">
      <c r="A276" s="107"/>
      <c r="B276" s="107"/>
      <c r="C276" s="107"/>
      <c r="D276" s="107"/>
      <c r="E276" s="107"/>
      <c r="F276" s="107"/>
      <c r="G276" s="107"/>
      <c r="H276" s="107"/>
      <c r="I276" s="107"/>
      <c r="K276" s="107"/>
      <c r="L276" s="107"/>
      <c r="M276" s="107"/>
    </row>
    <row r="277" spans="1:13" s="106" customFormat="1" ht="14.1" customHeight="1" x14ac:dyDescent="0.2">
      <c r="A277" s="107"/>
      <c r="B277" s="107"/>
      <c r="C277" s="107"/>
      <c r="D277" s="107"/>
      <c r="E277" s="107"/>
      <c r="F277" s="107"/>
      <c r="G277" s="107"/>
      <c r="H277" s="107"/>
      <c r="I277" s="107"/>
      <c r="K277" s="107"/>
      <c r="L277" s="107"/>
      <c r="M277" s="107"/>
    </row>
    <row r="278" spans="1:13" s="106" customFormat="1" ht="14.1" customHeight="1" x14ac:dyDescent="0.2">
      <c r="A278" s="107"/>
      <c r="B278" s="107"/>
      <c r="C278" s="107"/>
      <c r="D278" s="107"/>
      <c r="E278" s="107"/>
      <c r="F278" s="107"/>
      <c r="G278" s="107"/>
      <c r="H278" s="107"/>
      <c r="I278" s="107"/>
      <c r="K278" s="107"/>
      <c r="L278" s="107"/>
      <c r="M278" s="107"/>
    </row>
    <row r="279" spans="1:13" s="106" customFormat="1" ht="14.1" customHeight="1" x14ac:dyDescent="0.2">
      <c r="A279" s="107"/>
      <c r="B279" s="107"/>
      <c r="C279" s="107"/>
      <c r="D279" s="107"/>
      <c r="E279" s="107"/>
      <c r="F279" s="107"/>
      <c r="G279" s="107"/>
      <c r="H279" s="107"/>
      <c r="I279" s="107"/>
      <c r="K279" s="107"/>
      <c r="L279" s="107"/>
      <c r="M279" s="107"/>
    </row>
    <row r="280" spans="1:13" s="106" customFormat="1" ht="14.1" customHeight="1" x14ac:dyDescent="0.2">
      <c r="A280" s="107"/>
      <c r="B280" s="107"/>
      <c r="C280" s="107"/>
      <c r="D280" s="107"/>
      <c r="E280" s="107"/>
      <c r="F280" s="107"/>
      <c r="G280" s="107"/>
      <c r="H280" s="107"/>
      <c r="I280" s="107"/>
      <c r="K280" s="107"/>
      <c r="L280" s="107"/>
      <c r="M280" s="107"/>
    </row>
    <row r="281" spans="1:13" s="106" customFormat="1" ht="14.1" customHeight="1" x14ac:dyDescent="0.2">
      <c r="A281" s="107"/>
      <c r="B281" s="107"/>
      <c r="C281" s="107"/>
      <c r="D281" s="107"/>
      <c r="E281" s="107"/>
      <c r="F281" s="107"/>
      <c r="G281" s="107"/>
      <c r="H281" s="107"/>
      <c r="I281" s="107"/>
      <c r="K281" s="107"/>
      <c r="L281" s="107"/>
      <c r="M281" s="107"/>
    </row>
    <row r="282" spans="1:13" s="106" customFormat="1" ht="14.1" customHeight="1" x14ac:dyDescent="0.2">
      <c r="A282" s="107"/>
      <c r="B282" s="107"/>
      <c r="C282" s="107"/>
      <c r="D282" s="107"/>
      <c r="E282" s="107"/>
      <c r="F282" s="107"/>
      <c r="G282" s="107"/>
      <c r="H282" s="107"/>
      <c r="I282" s="107"/>
      <c r="K282" s="107"/>
      <c r="L282" s="107"/>
      <c r="M282" s="107"/>
    </row>
    <row r="283" spans="1:13" s="106" customFormat="1" ht="14.1" customHeight="1" x14ac:dyDescent="0.2">
      <c r="A283" s="107"/>
      <c r="B283" s="107"/>
      <c r="C283" s="107"/>
      <c r="D283" s="107"/>
      <c r="E283" s="107"/>
      <c r="F283" s="107"/>
      <c r="G283" s="107"/>
      <c r="H283" s="107"/>
      <c r="I283" s="107"/>
      <c r="K283" s="107"/>
      <c r="L283" s="107"/>
      <c r="M283" s="107"/>
    </row>
    <row r="284" spans="1:13" s="106" customFormat="1" ht="14.1" customHeight="1" x14ac:dyDescent="0.2">
      <c r="A284" s="107"/>
      <c r="B284" s="107"/>
      <c r="C284" s="107"/>
      <c r="D284" s="107"/>
      <c r="E284" s="107"/>
      <c r="F284" s="107"/>
      <c r="G284" s="107"/>
      <c r="H284" s="107"/>
      <c r="I284" s="107"/>
      <c r="K284" s="107"/>
      <c r="L284" s="107"/>
      <c r="M284" s="107"/>
    </row>
    <row r="285" spans="1:13" s="106" customFormat="1" ht="14.1" customHeight="1" x14ac:dyDescent="0.2">
      <c r="A285" s="107"/>
      <c r="B285" s="107"/>
      <c r="C285" s="107"/>
      <c r="D285" s="107"/>
      <c r="E285" s="107"/>
      <c r="F285" s="107"/>
      <c r="G285" s="107"/>
      <c r="H285" s="107"/>
      <c r="I285" s="107"/>
      <c r="K285" s="107"/>
      <c r="L285" s="107"/>
      <c r="M285" s="107"/>
    </row>
    <row r="286" spans="1:13" s="106" customFormat="1" ht="14.1" customHeight="1" x14ac:dyDescent="0.2">
      <c r="A286" s="107"/>
      <c r="B286" s="107"/>
      <c r="C286" s="107"/>
      <c r="D286" s="107"/>
      <c r="E286" s="107"/>
      <c r="F286" s="107"/>
      <c r="G286" s="107"/>
      <c r="H286" s="107"/>
      <c r="I286" s="107"/>
      <c r="K286" s="107"/>
      <c r="L286" s="107"/>
      <c r="M286" s="107"/>
    </row>
    <row r="287" spans="1:13" s="106" customFormat="1" ht="14.1" customHeight="1" x14ac:dyDescent="0.2">
      <c r="A287" s="107"/>
      <c r="B287" s="107"/>
      <c r="C287" s="107"/>
      <c r="D287" s="107"/>
      <c r="E287" s="107"/>
      <c r="F287" s="107"/>
      <c r="G287" s="107"/>
      <c r="H287" s="107"/>
      <c r="I287" s="107"/>
      <c r="K287" s="107"/>
      <c r="L287" s="107"/>
      <c r="M287" s="107"/>
    </row>
    <row r="288" spans="1:13" s="106" customFormat="1" ht="14.1" customHeight="1" x14ac:dyDescent="0.2">
      <c r="A288" s="107"/>
      <c r="B288" s="107"/>
      <c r="C288" s="107"/>
      <c r="D288" s="107"/>
      <c r="E288" s="107"/>
      <c r="F288" s="107"/>
      <c r="G288" s="107"/>
      <c r="H288" s="107"/>
      <c r="I288" s="107"/>
      <c r="K288" s="107"/>
      <c r="L288" s="107"/>
      <c r="M288" s="107"/>
    </row>
    <row r="289" spans="1:13" s="106" customFormat="1" ht="14.1" customHeight="1" x14ac:dyDescent="0.2">
      <c r="A289" s="107"/>
      <c r="B289" s="107"/>
      <c r="C289" s="107"/>
      <c r="D289" s="107"/>
      <c r="E289" s="107"/>
      <c r="F289" s="107"/>
      <c r="G289" s="107"/>
      <c r="H289" s="107"/>
      <c r="I289" s="107"/>
      <c r="K289" s="107"/>
      <c r="L289" s="107"/>
      <c r="M289" s="107"/>
    </row>
    <row r="290" spans="1:13" s="106" customFormat="1" ht="14.1" customHeight="1" x14ac:dyDescent="0.2">
      <c r="A290" s="107"/>
      <c r="B290" s="107"/>
      <c r="C290" s="107"/>
      <c r="D290" s="107"/>
      <c r="E290" s="107"/>
      <c r="F290" s="107"/>
      <c r="G290" s="107"/>
      <c r="H290" s="107"/>
      <c r="I290" s="107"/>
      <c r="K290" s="107"/>
      <c r="L290" s="107"/>
      <c r="M290" s="107"/>
    </row>
    <row r="291" spans="1:13" s="106" customFormat="1" ht="14.1" customHeight="1" x14ac:dyDescent="0.2">
      <c r="A291" s="107"/>
      <c r="B291" s="107"/>
      <c r="C291" s="107"/>
      <c r="D291" s="107"/>
      <c r="E291" s="107"/>
      <c r="F291" s="107"/>
      <c r="G291" s="107"/>
      <c r="H291" s="107"/>
      <c r="I291" s="107"/>
      <c r="K291" s="107"/>
      <c r="L291" s="107"/>
      <c r="M291" s="107"/>
    </row>
    <row r="292" spans="1:13" s="106" customFormat="1" ht="14.1" customHeight="1" x14ac:dyDescent="0.2">
      <c r="A292" s="107"/>
      <c r="B292" s="107"/>
      <c r="C292" s="107"/>
      <c r="D292" s="107"/>
      <c r="E292" s="107"/>
      <c r="F292" s="107"/>
      <c r="G292" s="107"/>
      <c r="H292" s="107"/>
      <c r="I292" s="107"/>
      <c r="K292" s="107"/>
      <c r="L292" s="107"/>
      <c r="M292" s="107"/>
    </row>
    <row r="293" spans="1:13" s="106" customFormat="1" ht="14.1" customHeight="1" x14ac:dyDescent="0.2">
      <c r="A293" s="107"/>
      <c r="B293" s="107"/>
      <c r="C293" s="107"/>
      <c r="D293" s="107"/>
      <c r="E293" s="107"/>
      <c r="F293" s="107"/>
      <c r="G293" s="107"/>
      <c r="H293" s="107"/>
      <c r="I293" s="107"/>
      <c r="K293" s="107"/>
      <c r="L293" s="107"/>
      <c r="M293" s="107"/>
    </row>
    <row r="294" spans="1:13" s="106" customFormat="1" ht="14.1" customHeight="1" x14ac:dyDescent="0.2">
      <c r="A294" s="107"/>
      <c r="B294" s="107"/>
      <c r="C294" s="107"/>
      <c r="D294" s="107"/>
      <c r="E294" s="107"/>
      <c r="F294" s="107"/>
      <c r="G294" s="107"/>
      <c r="H294" s="107"/>
      <c r="I294" s="107"/>
      <c r="K294" s="107"/>
      <c r="L294" s="107"/>
      <c r="M294" s="107"/>
    </row>
    <row r="295" spans="1:13" s="106" customFormat="1" ht="14.1" customHeight="1" x14ac:dyDescent="0.2">
      <c r="A295" s="107"/>
      <c r="B295" s="107"/>
      <c r="C295" s="107"/>
      <c r="D295" s="107"/>
      <c r="E295" s="107"/>
      <c r="F295" s="107"/>
      <c r="G295" s="107"/>
      <c r="H295" s="107"/>
      <c r="I295" s="107"/>
      <c r="K295" s="107"/>
      <c r="L295" s="107"/>
      <c r="M295" s="107"/>
    </row>
    <row r="296" spans="1:13" s="106" customFormat="1" ht="14.1" customHeight="1" x14ac:dyDescent="0.2">
      <c r="A296" s="107"/>
      <c r="B296" s="107"/>
      <c r="C296" s="107"/>
      <c r="D296" s="107"/>
      <c r="E296" s="107"/>
      <c r="F296" s="107"/>
      <c r="G296" s="107"/>
      <c r="H296" s="107"/>
      <c r="I296" s="107"/>
      <c r="K296" s="107"/>
      <c r="L296" s="107"/>
      <c r="M296" s="107"/>
    </row>
    <row r="297" spans="1:13" s="106" customFormat="1" ht="14.1" customHeight="1" x14ac:dyDescent="0.2">
      <c r="A297" s="107"/>
      <c r="B297" s="107"/>
      <c r="C297" s="107"/>
      <c r="D297" s="107"/>
      <c r="E297" s="107"/>
      <c r="F297" s="107"/>
      <c r="G297" s="107"/>
      <c r="H297" s="107"/>
      <c r="I297" s="107"/>
      <c r="K297" s="107"/>
      <c r="L297" s="107"/>
      <c r="M297" s="107"/>
    </row>
    <row r="298" spans="1:13" s="106" customFormat="1" ht="14.1" customHeight="1" x14ac:dyDescent="0.2">
      <c r="A298" s="107"/>
      <c r="B298" s="107"/>
      <c r="C298" s="107"/>
      <c r="D298" s="107"/>
      <c r="E298" s="107"/>
      <c r="F298" s="107"/>
      <c r="G298" s="107"/>
      <c r="H298" s="107"/>
      <c r="I298" s="107"/>
      <c r="K298" s="107"/>
      <c r="L298" s="107"/>
      <c r="M298" s="107"/>
    </row>
    <row r="299" spans="1:13" s="106" customFormat="1" ht="14.1" customHeight="1" x14ac:dyDescent="0.2">
      <c r="A299" s="107"/>
      <c r="B299" s="107"/>
      <c r="C299" s="107"/>
      <c r="D299" s="107"/>
      <c r="E299" s="107"/>
      <c r="F299" s="107"/>
      <c r="G299" s="107"/>
      <c r="H299" s="107"/>
      <c r="I299" s="107"/>
      <c r="K299" s="107"/>
      <c r="L299" s="107"/>
      <c r="M299" s="107"/>
    </row>
    <row r="300" spans="1:13" s="106" customFormat="1" ht="14.1" customHeight="1" x14ac:dyDescent="0.2">
      <c r="A300" s="107"/>
      <c r="B300" s="107"/>
      <c r="C300" s="107"/>
      <c r="D300" s="107"/>
      <c r="E300" s="107"/>
      <c r="F300" s="107"/>
      <c r="G300" s="107"/>
      <c r="H300" s="107"/>
      <c r="I300" s="107"/>
      <c r="K300" s="107"/>
      <c r="L300" s="107"/>
      <c r="M300" s="107"/>
    </row>
    <row r="301" spans="1:13" s="106" customFormat="1" ht="14.1" customHeight="1" x14ac:dyDescent="0.2">
      <c r="A301" s="107"/>
      <c r="B301" s="107"/>
      <c r="C301" s="107"/>
      <c r="D301" s="107"/>
      <c r="E301" s="107"/>
      <c r="F301" s="107"/>
      <c r="G301" s="107"/>
      <c r="H301" s="107"/>
      <c r="I301" s="107"/>
      <c r="K301" s="107"/>
      <c r="L301" s="107"/>
      <c r="M301" s="107"/>
    </row>
    <row r="302" spans="1:13" s="106" customFormat="1" ht="14.1" customHeight="1" x14ac:dyDescent="0.2">
      <c r="A302" s="107"/>
      <c r="B302" s="107"/>
      <c r="C302" s="107"/>
      <c r="D302" s="107"/>
      <c r="E302" s="107"/>
      <c r="F302" s="107"/>
      <c r="G302" s="107"/>
      <c r="H302" s="107"/>
      <c r="I302" s="107"/>
      <c r="K302" s="107"/>
      <c r="L302" s="107"/>
      <c r="M302" s="107"/>
    </row>
    <row r="303" spans="1:13" s="106" customFormat="1" ht="14.1" customHeight="1" x14ac:dyDescent="0.2">
      <c r="A303" s="107"/>
      <c r="B303" s="107"/>
      <c r="C303" s="107"/>
      <c r="D303" s="107"/>
      <c r="E303" s="107"/>
      <c r="F303" s="107"/>
      <c r="G303" s="107"/>
      <c r="H303" s="107"/>
      <c r="I303" s="107"/>
      <c r="K303" s="107"/>
      <c r="L303" s="107"/>
      <c r="M303" s="107"/>
    </row>
    <row r="304" spans="1:13" s="106" customFormat="1" ht="14.1" customHeight="1" x14ac:dyDescent="0.2">
      <c r="A304" s="107"/>
      <c r="B304" s="107"/>
      <c r="C304" s="107"/>
      <c r="D304" s="107"/>
      <c r="E304" s="107"/>
      <c r="F304" s="107"/>
      <c r="G304" s="107"/>
      <c r="H304" s="107"/>
      <c r="I304" s="107"/>
      <c r="K304" s="107"/>
      <c r="L304" s="107"/>
      <c r="M304" s="107"/>
    </row>
    <row r="305" spans="1:13" s="106" customFormat="1" ht="14.1" customHeight="1" x14ac:dyDescent="0.2">
      <c r="A305" s="107"/>
      <c r="B305" s="107"/>
      <c r="C305" s="107"/>
      <c r="D305" s="107"/>
      <c r="E305" s="107"/>
      <c r="F305" s="107"/>
      <c r="G305" s="107"/>
      <c r="H305" s="107"/>
      <c r="I305" s="107"/>
      <c r="K305" s="107"/>
      <c r="L305" s="107"/>
      <c r="M305" s="107"/>
    </row>
    <row r="306" spans="1:13" s="106" customFormat="1" ht="14.1" customHeight="1" x14ac:dyDescent="0.2">
      <c r="A306" s="107"/>
      <c r="B306" s="107"/>
      <c r="C306" s="107"/>
      <c r="D306" s="107"/>
      <c r="E306" s="107"/>
      <c r="F306" s="107"/>
      <c r="G306" s="107"/>
      <c r="H306" s="107"/>
      <c r="I306" s="107"/>
      <c r="K306" s="107"/>
      <c r="L306" s="107"/>
      <c r="M306" s="107"/>
    </row>
    <row r="307" spans="1:13" s="106" customFormat="1" ht="14.1" customHeight="1" x14ac:dyDescent="0.2">
      <c r="A307" s="107"/>
      <c r="B307" s="107"/>
      <c r="C307" s="107"/>
      <c r="D307" s="107"/>
      <c r="E307" s="107"/>
      <c r="F307" s="107"/>
      <c r="G307" s="107"/>
      <c r="H307" s="107"/>
      <c r="I307" s="107"/>
      <c r="K307" s="107"/>
      <c r="L307" s="107"/>
      <c r="M307" s="107"/>
    </row>
    <row r="308" spans="1:13" s="106" customFormat="1" ht="14.1" customHeight="1" x14ac:dyDescent="0.2">
      <c r="A308" s="107"/>
      <c r="B308" s="107"/>
      <c r="C308" s="107"/>
      <c r="D308" s="107"/>
      <c r="E308" s="107"/>
      <c r="F308" s="107"/>
      <c r="G308" s="107"/>
      <c r="H308" s="107"/>
      <c r="I308" s="107"/>
      <c r="K308" s="107"/>
      <c r="L308" s="107"/>
      <c r="M308" s="107"/>
    </row>
    <row r="309" spans="1:13" s="106" customFormat="1" ht="14.1" customHeight="1" x14ac:dyDescent="0.2">
      <c r="A309" s="107"/>
      <c r="B309" s="107"/>
      <c r="C309" s="107"/>
      <c r="D309" s="107"/>
      <c r="E309" s="107"/>
      <c r="F309" s="107"/>
      <c r="G309" s="107"/>
      <c r="H309" s="107"/>
      <c r="I309" s="107"/>
      <c r="K309" s="107"/>
      <c r="L309" s="107"/>
      <c r="M309" s="107"/>
    </row>
    <row r="310" spans="1:13" s="106" customFormat="1" ht="14.1" customHeight="1" x14ac:dyDescent="0.2">
      <c r="A310" s="107"/>
      <c r="B310" s="107"/>
      <c r="C310" s="107"/>
      <c r="D310" s="107"/>
      <c r="E310" s="107"/>
      <c r="F310" s="107"/>
      <c r="G310" s="107"/>
      <c r="H310" s="107"/>
      <c r="I310" s="107"/>
      <c r="K310" s="107"/>
      <c r="L310" s="107"/>
      <c r="M310" s="107"/>
    </row>
    <row r="311" spans="1:13" s="106" customFormat="1" ht="14.1" customHeight="1" x14ac:dyDescent="0.2">
      <c r="A311" s="107"/>
      <c r="B311" s="107"/>
      <c r="C311" s="107"/>
      <c r="D311" s="107"/>
      <c r="E311" s="107"/>
      <c r="F311" s="107"/>
      <c r="G311" s="107"/>
      <c r="H311" s="107"/>
      <c r="I311" s="107"/>
      <c r="K311" s="107"/>
      <c r="L311" s="107"/>
      <c r="M311" s="107"/>
    </row>
    <row r="312" spans="1:13" s="106" customFormat="1" ht="14.1" customHeight="1" x14ac:dyDescent="0.2">
      <c r="A312" s="107"/>
      <c r="B312" s="107"/>
      <c r="C312" s="107"/>
      <c r="D312" s="107"/>
      <c r="E312" s="107"/>
      <c r="F312" s="107"/>
      <c r="G312" s="107"/>
      <c r="H312" s="107"/>
      <c r="I312" s="107"/>
      <c r="K312" s="107"/>
      <c r="L312" s="107"/>
      <c r="M312" s="107"/>
    </row>
    <row r="313" spans="1:13" s="106" customFormat="1" ht="14.1" customHeight="1" x14ac:dyDescent="0.2">
      <c r="A313" s="107"/>
      <c r="B313" s="107"/>
      <c r="C313" s="107"/>
      <c r="D313" s="107"/>
      <c r="E313" s="107"/>
      <c r="F313" s="107"/>
      <c r="G313" s="107"/>
      <c r="H313" s="107"/>
      <c r="I313" s="107"/>
      <c r="K313" s="107"/>
      <c r="L313" s="107"/>
      <c r="M313" s="107"/>
    </row>
    <row r="314" spans="1:13" s="106" customFormat="1" ht="14.1" customHeight="1" x14ac:dyDescent="0.2">
      <c r="A314" s="107"/>
      <c r="B314" s="107"/>
      <c r="C314" s="107"/>
      <c r="D314" s="107"/>
      <c r="E314" s="107"/>
      <c r="F314" s="107"/>
      <c r="G314" s="107"/>
      <c r="H314" s="107"/>
      <c r="I314" s="107"/>
      <c r="K314" s="107"/>
      <c r="L314" s="107"/>
      <c r="M314" s="107"/>
    </row>
    <row r="315" spans="1:13" s="106" customFormat="1" ht="14.1" customHeight="1" x14ac:dyDescent="0.2">
      <c r="A315" s="107"/>
      <c r="B315" s="107"/>
      <c r="C315" s="107"/>
      <c r="D315" s="107"/>
      <c r="E315" s="107"/>
      <c r="F315" s="107"/>
      <c r="G315" s="107"/>
      <c r="H315" s="107"/>
      <c r="I315" s="107"/>
      <c r="K315" s="107"/>
      <c r="L315" s="107"/>
      <c r="M315" s="107"/>
    </row>
    <row r="316" spans="1:13" s="106" customFormat="1" ht="14.1" customHeight="1" x14ac:dyDescent="0.2">
      <c r="A316" s="107"/>
      <c r="B316" s="107"/>
      <c r="C316" s="107"/>
      <c r="D316" s="107"/>
      <c r="E316" s="107"/>
      <c r="F316" s="107"/>
      <c r="G316" s="107"/>
      <c r="H316" s="107"/>
      <c r="I316" s="107"/>
      <c r="K316" s="107"/>
      <c r="L316" s="107"/>
      <c r="M316" s="107"/>
    </row>
    <row r="317" spans="1:13" s="106" customFormat="1" ht="14.1" customHeight="1" x14ac:dyDescent="0.2">
      <c r="A317" s="107"/>
      <c r="B317" s="107"/>
      <c r="C317" s="107"/>
      <c r="D317" s="107"/>
      <c r="E317" s="107"/>
      <c r="F317" s="107"/>
      <c r="G317" s="107"/>
      <c r="H317" s="107"/>
      <c r="I317" s="107"/>
      <c r="K317" s="107"/>
      <c r="L317" s="107"/>
      <c r="M317" s="107"/>
    </row>
    <row r="318" spans="1:13" s="106" customFormat="1" ht="14.1" customHeight="1" x14ac:dyDescent="0.2">
      <c r="A318" s="107"/>
      <c r="B318" s="107"/>
      <c r="C318" s="107"/>
      <c r="D318" s="107"/>
      <c r="E318" s="107"/>
      <c r="F318" s="107"/>
      <c r="G318" s="107"/>
      <c r="H318" s="107"/>
      <c r="I318" s="107"/>
      <c r="K318" s="107"/>
      <c r="L318" s="107"/>
      <c r="M318" s="107"/>
    </row>
    <row r="319" spans="1:13" s="106" customFormat="1" ht="14.1" customHeight="1" x14ac:dyDescent="0.2">
      <c r="A319" s="107"/>
      <c r="B319" s="107"/>
      <c r="C319" s="107"/>
      <c r="D319" s="107"/>
      <c r="E319" s="107"/>
      <c r="F319" s="107"/>
      <c r="G319" s="107"/>
      <c r="H319" s="107"/>
      <c r="I319" s="107"/>
      <c r="K319" s="107"/>
      <c r="L319" s="107"/>
      <c r="M319" s="107"/>
    </row>
    <row r="320" spans="1:13" s="106" customFormat="1" ht="14.1" customHeight="1" x14ac:dyDescent="0.2">
      <c r="A320" s="107"/>
      <c r="B320" s="107"/>
      <c r="C320" s="107"/>
      <c r="D320" s="107"/>
      <c r="E320" s="107"/>
      <c r="F320" s="107"/>
      <c r="G320" s="107"/>
      <c r="H320" s="107"/>
      <c r="I320" s="107"/>
      <c r="K320" s="107"/>
      <c r="L320" s="107"/>
      <c r="M320" s="107"/>
    </row>
    <row r="321" spans="1:13" s="106" customFormat="1" ht="14.1" customHeight="1" x14ac:dyDescent="0.2">
      <c r="A321" s="107"/>
      <c r="B321" s="107"/>
      <c r="C321" s="107"/>
      <c r="D321" s="107"/>
      <c r="E321" s="107"/>
      <c r="F321" s="107"/>
      <c r="G321" s="107"/>
      <c r="H321" s="107"/>
      <c r="I321" s="107"/>
      <c r="K321" s="107"/>
      <c r="L321" s="107"/>
      <c r="M321" s="107"/>
    </row>
    <row r="322" spans="1:13" s="106" customFormat="1" ht="14.1" customHeight="1" x14ac:dyDescent="0.2">
      <c r="A322" s="107"/>
      <c r="B322" s="107"/>
      <c r="C322" s="107"/>
      <c r="D322" s="107"/>
      <c r="E322" s="107"/>
      <c r="F322" s="107"/>
      <c r="G322" s="107"/>
      <c r="H322" s="107"/>
      <c r="I322" s="107"/>
      <c r="K322" s="107"/>
      <c r="L322" s="107"/>
      <c r="M322" s="107"/>
    </row>
    <row r="323" spans="1:13" s="106" customFormat="1" ht="14.1" customHeight="1" x14ac:dyDescent="0.2">
      <c r="A323" s="107"/>
      <c r="B323" s="107"/>
      <c r="C323" s="107"/>
      <c r="D323" s="107"/>
      <c r="E323" s="107"/>
      <c r="F323" s="107"/>
      <c r="G323" s="107"/>
      <c r="H323" s="107"/>
      <c r="I323" s="107"/>
      <c r="K323" s="107"/>
      <c r="L323" s="107"/>
      <c r="M323" s="107"/>
    </row>
    <row r="324" spans="1:13" s="106" customFormat="1" ht="14.1" customHeight="1" x14ac:dyDescent="0.2">
      <c r="A324" s="107"/>
      <c r="B324" s="107"/>
      <c r="C324" s="107"/>
      <c r="D324" s="107"/>
      <c r="E324" s="107"/>
      <c r="F324" s="107"/>
      <c r="G324" s="107"/>
      <c r="H324" s="107"/>
      <c r="I324" s="107"/>
      <c r="K324" s="107"/>
      <c r="L324" s="107"/>
      <c r="M324" s="107"/>
    </row>
    <row r="325" spans="1:13" s="106" customFormat="1" ht="14.1" customHeight="1" x14ac:dyDescent="0.2">
      <c r="A325" s="107"/>
      <c r="B325" s="107"/>
      <c r="C325" s="107"/>
      <c r="D325" s="107"/>
      <c r="E325" s="107"/>
      <c r="F325" s="107"/>
      <c r="G325" s="107"/>
      <c r="H325" s="107"/>
      <c r="I325" s="107"/>
      <c r="K325" s="107"/>
      <c r="L325" s="107"/>
      <c r="M325" s="107"/>
    </row>
    <row r="326" spans="1:13" s="106" customFormat="1" ht="14.1" customHeight="1" x14ac:dyDescent="0.2">
      <c r="A326" s="107"/>
      <c r="B326" s="107"/>
      <c r="C326" s="107"/>
      <c r="D326" s="107"/>
      <c r="E326" s="107"/>
      <c r="F326" s="107"/>
      <c r="G326" s="107"/>
      <c r="H326" s="107"/>
      <c r="I326" s="107"/>
      <c r="K326" s="107"/>
      <c r="L326" s="107"/>
      <c r="M326" s="107"/>
    </row>
    <row r="327" spans="1:13" s="106" customFormat="1" ht="14.1" customHeight="1" x14ac:dyDescent="0.2">
      <c r="A327" s="107"/>
      <c r="B327" s="107"/>
      <c r="C327" s="107"/>
      <c r="D327" s="107"/>
      <c r="E327" s="107"/>
      <c r="F327" s="107"/>
      <c r="G327" s="107"/>
      <c r="H327" s="107"/>
      <c r="I327" s="107"/>
      <c r="K327" s="107"/>
      <c r="L327" s="107"/>
      <c r="M327" s="107"/>
    </row>
    <row r="328" spans="1:13" s="106" customFormat="1" ht="14.1" customHeight="1" x14ac:dyDescent="0.2">
      <c r="A328" s="107"/>
      <c r="B328" s="107"/>
      <c r="C328" s="107"/>
      <c r="D328" s="107"/>
      <c r="E328" s="107"/>
      <c r="F328" s="107"/>
      <c r="G328" s="107"/>
      <c r="H328" s="107"/>
      <c r="I328" s="107"/>
      <c r="K328" s="107"/>
      <c r="L328" s="107"/>
      <c r="M328" s="107"/>
    </row>
    <row r="329" spans="1:13" s="106" customFormat="1" ht="14.1" customHeight="1" x14ac:dyDescent="0.2">
      <c r="A329" s="107"/>
      <c r="B329" s="107"/>
      <c r="C329" s="107"/>
      <c r="D329" s="107"/>
      <c r="E329" s="107"/>
      <c r="F329" s="107"/>
      <c r="G329" s="107"/>
      <c r="H329" s="107"/>
      <c r="I329" s="107"/>
      <c r="K329" s="107"/>
      <c r="L329" s="107"/>
      <c r="M329" s="107"/>
    </row>
    <row r="330" spans="1:13" s="106" customFormat="1" ht="14.1" customHeight="1" x14ac:dyDescent="0.2">
      <c r="A330" s="107"/>
      <c r="B330" s="107"/>
      <c r="C330" s="107"/>
      <c r="D330" s="107"/>
      <c r="E330" s="107"/>
      <c r="F330" s="107"/>
      <c r="G330" s="107"/>
      <c r="H330" s="107"/>
      <c r="I330" s="107"/>
      <c r="K330" s="107"/>
      <c r="L330" s="107"/>
      <c r="M330" s="107"/>
    </row>
    <row r="331" spans="1:13" s="106" customFormat="1" ht="14.1" customHeight="1" x14ac:dyDescent="0.2">
      <c r="A331" s="107"/>
      <c r="B331" s="107"/>
      <c r="C331" s="107"/>
      <c r="D331" s="107"/>
      <c r="E331" s="107"/>
      <c r="F331" s="107"/>
      <c r="G331" s="107"/>
      <c r="H331" s="107"/>
      <c r="I331" s="107"/>
      <c r="K331" s="107"/>
      <c r="L331" s="107"/>
      <c r="M331" s="107"/>
    </row>
    <row r="332" spans="1:13" s="106" customFormat="1" ht="14.1" customHeight="1" x14ac:dyDescent="0.2">
      <c r="A332" s="107"/>
      <c r="B332" s="107"/>
      <c r="C332" s="107"/>
      <c r="D332" s="107"/>
      <c r="E332" s="107"/>
      <c r="F332" s="107"/>
      <c r="G332" s="107"/>
      <c r="H332" s="107"/>
      <c r="I332" s="107"/>
      <c r="K332" s="107"/>
      <c r="L332" s="107"/>
      <c r="M332" s="107"/>
    </row>
    <row r="333" spans="1:13" s="106" customFormat="1" ht="14.1" customHeight="1" x14ac:dyDescent="0.2">
      <c r="A333" s="107"/>
      <c r="B333" s="107"/>
      <c r="C333" s="107"/>
      <c r="D333" s="107"/>
      <c r="E333" s="107"/>
      <c r="F333" s="107"/>
      <c r="G333" s="107"/>
      <c r="H333" s="107"/>
      <c r="I333" s="107"/>
      <c r="K333" s="107"/>
      <c r="L333" s="107"/>
      <c r="M333" s="107"/>
    </row>
    <row r="334" spans="1:13" s="106" customFormat="1" ht="14.1" customHeight="1" x14ac:dyDescent="0.2">
      <c r="A334" s="107"/>
      <c r="B334" s="107"/>
      <c r="C334" s="107"/>
      <c r="D334" s="107"/>
      <c r="E334" s="107"/>
      <c r="F334" s="107"/>
      <c r="G334" s="107"/>
      <c r="H334" s="107"/>
      <c r="I334" s="107"/>
      <c r="K334" s="107"/>
      <c r="L334" s="107"/>
      <c r="M334" s="107"/>
    </row>
    <row r="335" spans="1:13" s="106" customFormat="1" ht="14.1" customHeight="1" x14ac:dyDescent="0.2">
      <c r="A335" s="107"/>
      <c r="B335" s="107"/>
      <c r="C335" s="107"/>
      <c r="D335" s="107"/>
      <c r="E335" s="107"/>
      <c r="F335" s="107"/>
      <c r="G335" s="107"/>
      <c r="H335" s="107"/>
      <c r="I335" s="107"/>
      <c r="K335" s="107"/>
      <c r="L335" s="107"/>
      <c r="M335" s="107"/>
    </row>
    <row r="336" spans="1:13" s="106" customFormat="1" ht="14.1" customHeight="1" x14ac:dyDescent="0.2">
      <c r="A336" s="107"/>
      <c r="B336" s="107"/>
      <c r="C336" s="107"/>
      <c r="D336" s="107"/>
      <c r="E336" s="107"/>
      <c r="F336" s="107"/>
      <c r="G336" s="107"/>
      <c r="H336" s="107"/>
      <c r="I336" s="107"/>
      <c r="K336" s="107"/>
      <c r="L336" s="107"/>
      <c r="M336" s="107"/>
    </row>
    <row r="337" spans="1:13" s="106" customFormat="1" ht="14.1" customHeight="1" x14ac:dyDescent="0.2">
      <c r="A337" s="107"/>
      <c r="B337" s="107"/>
      <c r="C337" s="107"/>
      <c r="D337" s="107"/>
      <c r="E337" s="107"/>
      <c r="F337" s="107"/>
      <c r="G337" s="107"/>
      <c r="H337" s="107"/>
      <c r="I337" s="107"/>
      <c r="K337" s="107"/>
      <c r="L337" s="107"/>
      <c r="M337" s="107"/>
    </row>
    <row r="338" spans="1:13" s="106" customFormat="1" ht="14.1" customHeight="1" x14ac:dyDescent="0.2">
      <c r="A338" s="107"/>
      <c r="B338" s="107"/>
      <c r="C338" s="107"/>
      <c r="D338" s="107"/>
      <c r="E338" s="107"/>
      <c r="F338" s="107"/>
      <c r="G338" s="107"/>
      <c r="H338" s="107"/>
      <c r="I338" s="107"/>
      <c r="K338" s="107"/>
      <c r="L338" s="107"/>
      <c r="M338" s="107"/>
    </row>
    <row r="339" spans="1:13" s="106" customFormat="1" ht="14.1" customHeight="1" x14ac:dyDescent="0.2">
      <c r="A339" s="107"/>
      <c r="B339" s="107"/>
      <c r="C339" s="107"/>
      <c r="D339" s="107"/>
      <c r="E339" s="107"/>
      <c r="F339" s="107"/>
      <c r="G339" s="107"/>
      <c r="H339" s="107"/>
      <c r="I339" s="107"/>
      <c r="K339" s="107"/>
      <c r="L339" s="107"/>
      <c r="M339" s="107"/>
    </row>
    <row r="340" spans="1:13" s="106" customFormat="1" ht="14.1" customHeight="1" x14ac:dyDescent="0.2">
      <c r="A340" s="107"/>
      <c r="B340" s="107"/>
      <c r="C340" s="107"/>
      <c r="D340" s="107"/>
      <c r="E340" s="107"/>
      <c r="F340" s="107"/>
      <c r="G340" s="107"/>
      <c r="H340" s="107"/>
      <c r="I340" s="107"/>
      <c r="K340" s="107"/>
      <c r="L340" s="107"/>
      <c r="M340" s="107"/>
    </row>
    <row r="341" spans="1:13" s="106" customFormat="1" ht="14.1" customHeight="1" x14ac:dyDescent="0.2">
      <c r="A341" s="107"/>
      <c r="B341" s="107"/>
      <c r="C341" s="107"/>
      <c r="D341" s="107"/>
      <c r="E341" s="107"/>
      <c r="F341" s="107"/>
      <c r="G341" s="107"/>
      <c r="H341" s="107"/>
      <c r="I341" s="107"/>
      <c r="K341" s="107"/>
      <c r="L341" s="107"/>
      <c r="M341" s="107"/>
    </row>
    <row r="342" spans="1:13" s="106" customFormat="1" ht="14.1" customHeight="1" x14ac:dyDescent="0.2">
      <c r="A342" s="107"/>
      <c r="B342" s="107"/>
      <c r="C342" s="107"/>
      <c r="D342" s="107"/>
      <c r="E342" s="107"/>
      <c r="F342" s="107"/>
      <c r="G342" s="107"/>
      <c r="H342" s="107"/>
      <c r="I342" s="107"/>
      <c r="K342" s="107"/>
      <c r="L342" s="107"/>
      <c r="M342" s="107"/>
    </row>
    <row r="343" spans="1:13" s="106" customFormat="1" ht="14.1" customHeight="1" x14ac:dyDescent="0.2">
      <c r="A343" s="107"/>
      <c r="B343" s="107"/>
      <c r="C343" s="107"/>
      <c r="D343" s="107"/>
      <c r="E343" s="107"/>
      <c r="F343" s="107"/>
      <c r="G343" s="107"/>
      <c r="H343" s="107"/>
      <c r="I343" s="107"/>
      <c r="K343" s="107"/>
      <c r="L343" s="107"/>
      <c r="M343" s="107"/>
    </row>
    <row r="344" spans="1:13" s="106" customFormat="1" ht="14.1" customHeight="1" x14ac:dyDescent="0.2">
      <c r="A344" s="107"/>
      <c r="B344" s="107"/>
      <c r="C344" s="107"/>
      <c r="D344" s="107"/>
      <c r="E344" s="107"/>
      <c r="F344" s="107"/>
      <c r="G344" s="107"/>
      <c r="H344" s="107"/>
      <c r="I344" s="107"/>
      <c r="K344" s="107"/>
      <c r="L344" s="107"/>
      <c r="M344" s="107"/>
    </row>
    <row r="345" spans="1:13" s="106" customFormat="1" ht="14.1" customHeight="1" x14ac:dyDescent="0.2">
      <c r="A345" s="107"/>
      <c r="B345" s="107"/>
      <c r="C345" s="107"/>
      <c r="D345" s="107"/>
      <c r="E345" s="107"/>
      <c r="F345" s="107"/>
      <c r="G345" s="107"/>
      <c r="H345" s="107"/>
      <c r="I345" s="107"/>
      <c r="K345" s="107"/>
      <c r="L345" s="107"/>
      <c r="M345" s="107"/>
    </row>
    <row r="346" spans="1:13" s="106" customFormat="1" ht="14.1" customHeight="1" x14ac:dyDescent="0.2">
      <c r="A346" s="107"/>
      <c r="B346" s="107"/>
      <c r="C346" s="107"/>
      <c r="D346" s="107"/>
      <c r="E346" s="107"/>
      <c r="F346" s="107"/>
      <c r="G346" s="107"/>
      <c r="H346" s="107"/>
      <c r="I346" s="107"/>
      <c r="K346" s="107"/>
      <c r="L346" s="107"/>
      <c r="M346" s="107"/>
    </row>
    <row r="347" spans="1:13" s="106" customFormat="1" ht="14.1" customHeight="1" x14ac:dyDescent="0.2">
      <c r="A347" s="107"/>
      <c r="B347" s="107"/>
      <c r="C347" s="107"/>
      <c r="D347" s="107"/>
      <c r="E347" s="107"/>
      <c r="F347" s="107"/>
      <c r="G347" s="107"/>
      <c r="H347" s="107"/>
      <c r="I347" s="107"/>
      <c r="K347" s="107"/>
      <c r="L347" s="107"/>
      <c r="M347" s="107"/>
    </row>
    <row r="348" spans="1:13" s="106" customFormat="1" ht="14.1" customHeight="1" x14ac:dyDescent="0.2">
      <c r="A348" s="107"/>
      <c r="B348" s="107"/>
      <c r="C348" s="107"/>
      <c r="D348" s="107"/>
      <c r="E348" s="107"/>
      <c r="F348" s="107"/>
      <c r="G348" s="107"/>
      <c r="H348" s="107"/>
      <c r="I348" s="107"/>
      <c r="K348" s="107"/>
      <c r="L348" s="107"/>
      <c r="M348" s="107"/>
    </row>
    <row r="349" spans="1:13" s="106" customFormat="1" ht="14.1" customHeight="1" x14ac:dyDescent="0.2">
      <c r="A349" s="107"/>
      <c r="B349" s="107"/>
      <c r="C349" s="107"/>
      <c r="D349" s="107"/>
      <c r="E349" s="107"/>
      <c r="F349" s="107"/>
      <c r="G349" s="107"/>
      <c r="H349" s="107"/>
      <c r="I349" s="107"/>
      <c r="K349" s="107"/>
      <c r="L349" s="107"/>
      <c r="M349" s="107"/>
    </row>
    <row r="350" spans="1:13" s="106" customFormat="1" ht="14.1" customHeight="1" x14ac:dyDescent="0.2">
      <c r="A350" s="107"/>
      <c r="B350" s="107"/>
      <c r="C350" s="107"/>
      <c r="D350" s="107"/>
      <c r="E350" s="107"/>
      <c r="F350" s="107"/>
      <c r="G350" s="107"/>
      <c r="H350" s="107"/>
      <c r="I350" s="107"/>
      <c r="K350" s="107"/>
      <c r="L350" s="107"/>
      <c r="M350" s="107"/>
    </row>
    <row r="351" spans="1:13" s="106" customFormat="1" ht="14.1" customHeight="1" x14ac:dyDescent="0.2">
      <c r="A351" s="107"/>
      <c r="B351" s="107"/>
      <c r="C351" s="107"/>
      <c r="D351" s="107"/>
      <c r="E351" s="107"/>
      <c r="F351" s="107"/>
      <c r="G351" s="107"/>
      <c r="H351" s="107"/>
      <c r="I351" s="107"/>
      <c r="K351" s="107"/>
      <c r="L351" s="107"/>
      <c r="M351" s="107"/>
    </row>
    <row r="352" spans="1:13" s="106" customFormat="1" ht="14.1" customHeight="1" x14ac:dyDescent="0.2">
      <c r="A352" s="107"/>
      <c r="B352" s="107"/>
      <c r="C352" s="107"/>
      <c r="D352" s="107"/>
      <c r="E352" s="107"/>
      <c r="F352" s="107"/>
      <c r="G352" s="107"/>
      <c r="H352" s="107"/>
      <c r="I352" s="107"/>
      <c r="K352" s="107"/>
      <c r="L352" s="107"/>
      <c r="M352" s="107"/>
    </row>
    <row r="353" spans="1:13" s="106" customFormat="1" ht="14.1" customHeight="1" x14ac:dyDescent="0.2">
      <c r="A353" s="107"/>
      <c r="B353" s="107"/>
      <c r="C353" s="107"/>
      <c r="D353" s="107"/>
      <c r="E353" s="107"/>
      <c r="F353" s="107"/>
      <c r="G353" s="107"/>
      <c r="H353" s="107"/>
      <c r="I353" s="107"/>
      <c r="K353" s="107"/>
      <c r="L353" s="107"/>
      <c r="M353" s="107"/>
    </row>
    <row r="354" spans="1:13" s="106" customFormat="1" ht="14.1" customHeight="1" x14ac:dyDescent="0.2">
      <c r="A354" s="107"/>
      <c r="B354" s="107"/>
      <c r="C354" s="107"/>
      <c r="D354" s="107"/>
      <c r="E354" s="107"/>
      <c r="F354" s="107"/>
      <c r="G354" s="107"/>
      <c r="H354" s="107"/>
      <c r="I354" s="107"/>
      <c r="K354" s="107"/>
      <c r="L354" s="107"/>
      <c r="M354" s="107"/>
    </row>
    <row r="355" spans="1:13" s="106" customFormat="1" ht="14.1" customHeight="1" x14ac:dyDescent="0.2">
      <c r="A355" s="107"/>
      <c r="B355" s="107"/>
      <c r="C355" s="107"/>
      <c r="D355" s="107"/>
      <c r="E355" s="107"/>
      <c r="F355" s="107"/>
      <c r="G355" s="107"/>
      <c r="H355" s="107"/>
      <c r="I355" s="107"/>
      <c r="K355" s="107"/>
      <c r="L355" s="107"/>
      <c r="M355" s="107"/>
    </row>
    <row r="356" spans="1:13" s="106" customFormat="1" ht="14.1" customHeight="1" x14ac:dyDescent="0.2">
      <c r="A356" s="107"/>
      <c r="B356" s="107"/>
      <c r="C356" s="107"/>
      <c r="D356" s="107"/>
      <c r="E356" s="107"/>
      <c r="F356" s="107"/>
      <c r="G356" s="107"/>
      <c r="H356" s="107"/>
      <c r="I356" s="107"/>
      <c r="K356" s="107"/>
      <c r="L356" s="107"/>
      <c r="M356" s="107"/>
    </row>
    <row r="357" spans="1:13" s="106" customFormat="1" ht="14.1" customHeight="1" x14ac:dyDescent="0.2">
      <c r="A357" s="107"/>
      <c r="B357" s="107"/>
      <c r="C357" s="107"/>
      <c r="D357" s="107"/>
      <c r="E357" s="107"/>
      <c r="F357" s="107"/>
      <c r="G357" s="107"/>
      <c r="H357" s="107"/>
      <c r="I357" s="107"/>
      <c r="K357" s="107"/>
      <c r="L357" s="107"/>
      <c r="M357" s="107"/>
    </row>
    <row r="358" spans="1:13" s="106" customFormat="1" ht="14.1" customHeight="1" x14ac:dyDescent="0.2">
      <c r="A358" s="107"/>
      <c r="B358" s="107"/>
      <c r="C358" s="107"/>
      <c r="D358" s="107"/>
      <c r="E358" s="107"/>
      <c r="F358" s="107"/>
      <c r="G358" s="107"/>
      <c r="H358" s="107"/>
      <c r="I358" s="107"/>
      <c r="K358" s="107"/>
      <c r="L358" s="107"/>
      <c r="M358" s="107"/>
    </row>
    <row r="359" spans="1:13" s="106" customFormat="1" ht="14.1" customHeight="1" x14ac:dyDescent="0.2">
      <c r="A359" s="107"/>
      <c r="B359" s="107"/>
      <c r="C359" s="107"/>
      <c r="D359" s="107"/>
      <c r="E359" s="107"/>
      <c r="F359" s="107"/>
      <c r="G359" s="107"/>
      <c r="H359" s="107"/>
      <c r="I359" s="107"/>
      <c r="K359" s="107"/>
      <c r="L359" s="107"/>
      <c r="M359" s="107"/>
    </row>
    <row r="360" spans="1:13" s="106" customFormat="1" ht="14.1" customHeight="1" x14ac:dyDescent="0.2">
      <c r="A360" s="107"/>
      <c r="B360" s="107"/>
      <c r="C360" s="107"/>
      <c r="D360" s="107"/>
      <c r="E360" s="107"/>
      <c r="F360" s="107"/>
      <c r="G360" s="107"/>
      <c r="H360" s="107"/>
      <c r="I360" s="107"/>
      <c r="K360" s="107"/>
      <c r="L360" s="107"/>
      <c r="M360" s="107"/>
    </row>
    <row r="361" spans="1:13" s="106" customFormat="1" ht="14.1" customHeight="1" x14ac:dyDescent="0.2">
      <c r="A361" s="107"/>
      <c r="B361" s="107"/>
      <c r="C361" s="107"/>
      <c r="D361" s="107"/>
      <c r="E361" s="107"/>
      <c r="F361" s="107"/>
      <c r="G361" s="107"/>
      <c r="H361" s="107"/>
      <c r="I361" s="107"/>
      <c r="K361" s="107"/>
      <c r="L361" s="107"/>
      <c r="M361" s="107"/>
    </row>
    <row r="362" spans="1:13" s="106" customFormat="1" ht="14.1" customHeight="1" x14ac:dyDescent="0.2">
      <c r="A362" s="107"/>
      <c r="B362" s="107"/>
      <c r="C362" s="107"/>
      <c r="D362" s="107"/>
      <c r="E362" s="107"/>
      <c r="F362" s="107"/>
      <c r="G362" s="107"/>
      <c r="H362" s="107"/>
      <c r="I362" s="107"/>
      <c r="K362" s="107"/>
      <c r="L362" s="107"/>
      <c r="M362" s="107"/>
    </row>
    <row r="363" spans="1:13" s="106" customFormat="1" ht="14.1" customHeight="1" x14ac:dyDescent="0.2">
      <c r="A363" s="107"/>
      <c r="B363" s="107"/>
      <c r="C363" s="107"/>
      <c r="D363" s="107"/>
      <c r="E363" s="107"/>
      <c r="F363" s="107"/>
      <c r="G363" s="107"/>
      <c r="H363" s="107"/>
      <c r="I363" s="107"/>
      <c r="K363" s="107"/>
      <c r="L363" s="107"/>
      <c r="M363" s="107"/>
    </row>
    <row r="364" spans="1:13" s="106" customFormat="1" ht="14.1" customHeight="1" x14ac:dyDescent="0.2">
      <c r="A364" s="107"/>
      <c r="B364" s="107"/>
      <c r="C364" s="107"/>
      <c r="D364" s="107"/>
      <c r="E364" s="107"/>
      <c r="F364" s="107"/>
      <c r="G364" s="107"/>
      <c r="H364" s="107"/>
      <c r="I364" s="107"/>
      <c r="K364" s="107"/>
      <c r="L364" s="107"/>
      <c r="M364" s="107"/>
    </row>
    <row r="365" spans="1:13" s="106" customFormat="1" ht="14.1" customHeight="1" x14ac:dyDescent="0.2">
      <c r="A365" s="107"/>
      <c r="B365" s="107"/>
      <c r="C365" s="107"/>
      <c r="D365" s="107"/>
      <c r="E365" s="107"/>
      <c r="F365" s="107"/>
      <c r="G365" s="107"/>
      <c r="H365" s="107"/>
      <c r="I365" s="107"/>
      <c r="K365" s="107"/>
      <c r="L365" s="107"/>
      <c r="M365" s="107"/>
    </row>
    <row r="366" spans="1:13" s="106" customFormat="1" ht="14.1" customHeight="1" x14ac:dyDescent="0.2">
      <c r="A366" s="107"/>
      <c r="B366" s="107"/>
      <c r="C366" s="107"/>
      <c r="D366" s="107"/>
      <c r="E366" s="107"/>
      <c r="F366" s="107"/>
      <c r="G366" s="107"/>
      <c r="H366" s="107"/>
      <c r="I366" s="107"/>
      <c r="K366" s="107"/>
      <c r="L366" s="107"/>
      <c r="M366" s="107"/>
    </row>
    <row r="367" spans="1:13" s="106" customFormat="1" ht="14.1" customHeight="1" x14ac:dyDescent="0.2">
      <c r="A367" s="107"/>
      <c r="B367" s="107"/>
      <c r="C367" s="107"/>
      <c r="D367" s="107"/>
      <c r="E367" s="107"/>
      <c r="F367" s="107"/>
      <c r="G367" s="107"/>
      <c r="H367" s="107"/>
      <c r="I367" s="107"/>
      <c r="K367" s="107"/>
      <c r="L367" s="107"/>
      <c r="M367" s="107"/>
    </row>
    <row r="368" spans="1:13" s="106" customFormat="1" ht="14.1" customHeight="1" x14ac:dyDescent="0.2">
      <c r="A368" s="107"/>
      <c r="B368" s="107"/>
      <c r="C368" s="107"/>
      <c r="D368" s="107"/>
      <c r="E368" s="107"/>
      <c r="F368" s="107"/>
      <c r="G368" s="107"/>
      <c r="H368" s="107"/>
      <c r="I368" s="107"/>
      <c r="K368" s="107"/>
      <c r="L368" s="107"/>
      <c r="M368" s="107"/>
    </row>
    <row r="369" spans="1:13" s="106" customFormat="1" ht="14.1" customHeight="1" x14ac:dyDescent="0.2">
      <c r="A369" s="107"/>
      <c r="B369" s="107"/>
      <c r="C369" s="107"/>
      <c r="D369" s="107"/>
      <c r="E369" s="107"/>
      <c r="F369" s="107"/>
      <c r="G369" s="107"/>
      <c r="H369" s="107"/>
      <c r="I369" s="107"/>
      <c r="K369" s="107"/>
      <c r="L369" s="107"/>
      <c r="M369" s="107"/>
    </row>
    <row r="370" spans="1:13" s="106" customFormat="1" ht="14.1" customHeight="1" x14ac:dyDescent="0.2">
      <c r="A370" s="107"/>
      <c r="B370" s="107"/>
      <c r="C370" s="107"/>
      <c r="D370" s="107"/>
      <c r="E370" s="107"/>
      <c r="F370" s="107"/>
      <c r="G370" s="107"/>
      <c r="H370" s="107"/>
      <c r="I370" s="107"/>
      <c r="K370" s="107"/>
      <c r="L370" s="107"/>
      <c r="M370" s="107"/>
    </row>
    <row r="371" spans="1:13" s="106" customFormat="1" ht="14.1" customHeight="1" x14ac:dyDescent="0.2">
      <c r="A371" s="107"/>
      <c r="B371" s="107"/>
      <c r="C371" s="107"/>
      <c r="D371" s="107"/>
      <c r="E371" s="107"/>
      <c r="F371" s="107"/>
      <c r="G371" s="107"/>
      <c r="H371" s="107"/>
      <c r="I371" s="107"/>
      <c r="K371" s="107"/>
      <c r="L371" s="107"/>
      <c r="M371" s="107"/>
    </row>
    <row r="372" spans="1:13" s="106" customFormat="1" ht="14.1" customHeight="1" x14ac:dyDescent="0.2">
      <c r="A372" s="107"/>
      <c r="B372" s="107"/>
      <c r="C372" s="107"/>
      <c r="D372" s="107"/>
      <c r="E372" s="107"/>
      <c r="F372" s="107"/>
      <c r="G372" s="107"/>
      <c r="H372" s="107"/>
      <c r="I372" s="107"/>
      <c r="K372" s="107"/>
      <c r="L372" s="107"/>
      <c r="M372" s="107"/>
    </row>
    <row r="373" spans="1:13" s="106" customFormat="1" ht="14.1" customHeight="1" x14ac:dyDescent="0.2">
      <c r="A373" s="107"/>
      <c r="B373" s="107"/>
      <c r="C373" s="107"/>
      <c r="D373" s="107"/>
      <c r="E373" s="107"/>
      <c r="F373" s="107"/>
      <c r="G373" s="107"/>
      <c r="H373" s="107"/>
      <c r="I373" s="107"/>
      <c r="K373" s="107"/>
      <c r="L373" s="107"/>
      <c r="M373" s="107"/>
    </row>
    <row r="374" spans="1:13" s="106" customFormat="1" ht="14.1" customHeight="1" x14ac:dyDescent="0.2">
      <c r="A374" s="107"/>
      <c r="B374" s="107"/>
      <c r="C374" s="107"/>
      <c r="D374" s="107"/>
      <c r="E374" s="107"/>
      <c r="F374" s="107"/>
      <c r="G374" s="107"/>
      <c r="H374" s="107"/>
      <c r="I374" s="107"/>
      <c r="K374" s="107"/>
      <c r="L374" s="107"/>
      <c r="M374" s="107"/>
    </row>
    <row r="375" spans="1:13" s="106" customFormat="1" ht="14.1" customHeight="1" x14ac:dyDescent="0.2">
      <c r="A375" s="107"/>
      <c r="B375" s="107"/>
      <c r="C375" s="107"/>
      <c r="D375" s="107"/>
      <c r="E375" s="107"/>
      <c r="F375" s="107"/>
      <c r="G375" s="107"/>
      <c r="H375" s="107"/>
      <c r="I375" s="107"/>
      <c r="K375" s="107"/>
      <c r="L375" s="107"/>
      <c r="M375" s="107"/>
    </row>
    <row r="376" spans="1:13" s="106" customFormat="1" ht="14.1" customHeight="1" x14ac:dyDescent="0.2">
      <c r="A376" s="107"/>
      <c r="B376" s="107"/>
      <c r="C376" s="107"/>
      <c r="D376" s="107"/>
      <c r="E376" s="107"/>
      <c r="F376" s="107"/>
      <c r="G376" s="107"/>
      <c r="H376" s="107"/>
      <c r="I376" s="107"/>
      <c r="K376" s="107"/>
      <c r="L376" s="107"/>
      <c r="M376" s="107"/>
    </row>
    <row r="377" spans="1:13" s="106" customFormat="1" ht="14.1" customHeight="1" x14ac:dyDescent="0.2">
      <c r="A377" s="107"/>
      <c r="B377" s="107"/>
      <c r="C377" s="107"/>
      <c r="D377" s="107"/>
      <c r="E377" s="107"/>
      <c r="F377" s="107"/>
      <c r="G377" s="107"/>
      <c r="H377" s="107"/>
      <c r="I377" s="107"/>
      <c r="K377" s="107"/>
      <c r="L377" s="107"/>
      <c r="M377" s="107"/>
    </row>
    <row r="378" spans="1:13" s="106" customFormat="1" ht="14.1" customHeight="1" x14ac:dyDescent="0.2">
      <c r="A378" s="107"/>
      <c r="B378" s="107"/>
      <c r="C378" s="107"/>
      <c r="D378" s="107"/>
      <c r="E378" s="107"/>
      <c r="F378" s="107"/>
      <c r="G378" s="107"/>
      <c r="H378" s="107"/>
      <c r="I378" s="107"/>
      <c r="K378" s="107"/>
      <c r="L378" s="107"/>
      <c r="M378" s="107"/>
    </row>
    <row r="379" spans="1:13" s="106" customFormat="1" ht="14.1" customHeight="1" x14ac:dyDescent="0.2">
      <c r="A379" s="107"/>
      <c r="B379" s="107"/>
      <c r="C379" s="107"/>
      <c r="D379" s="107"/>
      <c r="E379" s="107"/>
      <c r="F379" s="107"/>
      <c r="G379" s="107"/>
      <c r="H379" s="107"/>
      <c r="I379" s="107"/>
      <c r="K379" s="107"/>
      <c r="L379" s="107"/>
      <c r="M379" s="107"/>
    </row>
    <row r="380" spans="1:13" s="106" customFormat="1" ht="14.1" customHeight="1" x14ac:dyDescent="0.2">
      <c r="A380" s="107"/>
      <c r="B380" s="107"/>
      <c r="C380" s="107"/>
      <c r="D380" s="107"/>
      <c r="E380" s="107"/>
      <c r="F380" s="107"/>
      <c r="G380" s="107"/>
      <c r="H380" s="107"/>
      <c r="I380" s="107"/>
      <c r="K380" s="107"/>
      <c r="L380" s="107"/>
      <c r="M380" s="107"/>
    </row>
    <row r="381" spans="1:13" s="106" customFormat="1" ht="14.1" customHeight="1" x14ac:dyDescent="0.2">
      <c r="A381" s="107"/>
      <c r="B381" s="107"/>
      <c r="C381" s="107"/>
      <c r="D381" s="107"/>
      <c r="E381" s="107"/>
      <c r="F381" s="107"/>
      <c r="G381" s="107"/>
      <c r="H381" s="107"/>
      <c r="I381" s="107"/>
      <c r="K381" s="107"/>
      <c r="L381" s="107"/>
      <c r="M381" s="107"/>
    </row>
    <row r="382" spans="1:13" s="106" customFormat="1" ht="14.1" customHeight="1" x14ac:dyDescent="0.2">
      <c r="A382" s="107"/>
      <c r="B382" s="107"/>
      <c r="C382" s="107"/>
      <c r="D382" s="107"/>
      <c r="E382" s="107"/>
      <c r="F382" s="107"/>
      <c r="G382" s="107"/>
      <c r="H382" s="107"/>
      <c r="I382" s="107"/>
      <c r="K382" s="107"/>
      <c r="L382" s="107"/>
      <c r="M382" s="107"/>
    </row>
    <row r="383" spans="1:13" s="106" customFormat="1" ht="14.1" customHeight="1" x14ac:dyDescent="0.2">
      <c r="A383" s="107"/>
      <c r="B383" s="107"/>
      <c r="C383" s="107"/>
      <c r="D383" s="107"/>
      <c r="E383" s="107"/>
      <c r="F383" s="107"/>
      <c r="G383" s="107"/>
      <c r="H383" s="107"/>
      <c r="I383" s="107"/>
      <c r="K383" s="107"/>
      <c r="L383" s="107"/>
      <c r="M383" s="107"/>
    </row>
    <row r="384" spans="1:13" s="106" customFormat="1" ht="14.1" customHeight="1" x14ac:dyDescent="0.2">
      <c r="A384" s="107"/>
      <c r="B384" s="107"/>
      <c r="C384" s="107"/>
      <c r="D384" s="107"/>
      <c r="E384" s="107"/>
      <c r="F384" s="107"/>
      <c r="G384" s="107"/>
      <c r="H384" s="107"/>
      <c r="I384" s="107"/>
      <c r="K384" s="107"/>
      <c r="L384" s="107"/>
      <c r="M384" s="107"/>
    </row>
    <row r="385" spans="1:13" s="106" customFormat="1" ht="14.1" customHeight="1" x14ac:dyDescent="0.2">
      <c r="A385" s="107"/>
      <c r="B385" s="107"/>
      <c r="C385" s="107"/>
      <c r="D385" s="107"/>
      <c r="E385" s="107"/>
      <c r="F385" s="107"/>
      <c r="G385" s="107"/>
      <c r="H385" s="107"/>
      <c r="I385" s="107"/>
      <c r="K385" s="107"/>
      <c r="L385" s="107"/>
      <c r="M385" s="107"/>
    </row>
    <row r="386" spans="1:13" s="106" customFormat="1" ht="14.1" customHeight="1" x14ac:dyDescent="0.2">
      <c r="A386" s="107"/>
      <c r="B386" s="107"/>
      <c r="C386" s="107"/>
      <c r="D386" s="107"/>
      <c r="E386" s="107"/>
      <c r="F386" s="107"/>
      <c r="G386" s="107"/>
      <c r="H386" s="107"/>
      <c r="I386" s="107"/>
      <c r="K386" s="107"/>
      <c r="L386" s="107"/>
      <c r="M386" s="107"/>
    </row>
    <row r="387" spans="1:13" s="106" customFormat="1" ht="14.1" customHeight="1" x14ac:dyDescent="0.2">
      <c r="A387" s="107"/>
      <c r="B387" s="107"/>
      <c r="C387" s="107"/>
      <c r="D387" s="107"/>
      <c r="E387" s="107"/>
      <c r="F387" s="107"/>
      <c r="G387" s="107"/>
      <c r="H387" s="107"/>
      <c r="I387" s="107"/>
      <c r="K387" s="107"/>
      <c r="L387" s="107"/>
      <c r="M387" s="107"/>
    </row>
    <row r="388" spans="1:13" s="106" customFormat="1" ht="14.1" customHeight="1" x14ac:dyDescent="0.2">
      <c r="A388" s="107"/>
      <c r="B388" s="107"/>
      <c r="C388" s="107"/>
      <c r="D388" s="107"/>
      <c r="E388" s="107"/>
      <c r="F388" s="107"/>
      <c r="G388" s="107"/>
      <c r="H388" s="107"/>
      <c r="I388" s="107"/>
      <c r="K388" s="107"/>
      <c r="L388" s="107"/>
      <c r="M388" s="107"/>
    </row>
    <row r="389" spans="1:13" s="106" customFormat="1" ht="14.1" customHeight="1" x14ac:dyDescent="0.2">
      <c r="A389" s="107"/>
      <c r="B389" s="107"/>
      <c r="C389" s="107"/>
      <c r="D389" s="107"/>
      <c r="E389" s="107"/>
      <c r="F389" s="107"/>
      <c r="G389" s="107"/>
      <c r="H389" s="107"/>
      <c r="I389" s="107"/>
      <c r="K389" s="107"/>
      <c r="L389" s="107"/>
      <c r="M389" s="107"/>
    </row>
    <row r="390" spans="1:13" s="106" customFormat="1" ht="14.1" customHeight="1" x14ac:dyDescent="0.2">
      <c r="A390" s="107"/>
      <c r="B390" s="107"/>
      <c r="C390" s="107"/>
      <c r="D390" s="107"/>
      <c r="E390" s="107"/>
      <c r="F390" s="107"/>
      <c r="G390" s="107"/>
      <c r="H390" s="107"/>
      <c r="I390" s="107"/>
      <c r="K390" s="107"/>
      <c r="L390" s="107"/>
      <c r="M390" s="107"/>
    </row>
    <row r="391" spans="1:13" s="106" customFormat="1" ht="14.1" customHeight="1" x14ac:dyDescent="0.2">
      <c r="A391" s="107"/>
      <c r="B391" s="107"/>
      <c r="C391" s="107"/>
      <c r="D391" s="107"/>
      <c r="E391" s="107"/>
      <c r="F391" s="107"/>
      <c r="G391" s="107"/>
      <c r="H391" s="107"/>
      <c r="I391" s="107"/>
      <c r="K391" s="107"/>
      <c r="L391" s="107"/>
      <c r="M391" s="107"/>
    </row>
    <row r="392" spans="1:13" s="106" customFormat="1" ht="14.1" customHeight="1" x14ac:dyDescent="0.2">
      <c r="A392" s="107"/>
      <c r="B392" s="107"/>
      <c r="C392" s="107"/>
      <c r="D392" s="107"/>
      <c r="E392" s="107"/>
      <c r="F392" s="107"/>
      <c r="G392" s="107"/>
      <c r="H392" s="107"/>
      <c r="I392" s="107"/>
      <c r="K392" s="107"/>
      <c r="L392" s="107"/>
      <c r="M392" s="107"/>
    </row>
    <row r="393" spans="1:13" s="106" customFormat="1" ht="14.1" customHeight="1" x14ac:dyDescent="0.2">
      <c r="A393" s="107"/>
      <c r="B393" s="107"/>
      <c r="C393" s="107"/>
      <c r="D393" s="107"/>
      <c r="E393" s="107"/>
      <c r="F393" s="107"/>
      <c r="G393" s="107"/>
      <c r="H393" s="107"/>
      <c r="I393" s="107"/>
      <c r="K393" s="107"/>
      <c r="L393" s="107"/>
      <c r="M393" s="107"/>
    </row>
    <row r="394" spans="1:13" s="106" customFormat="1" ht="14.1" customHeight="1" x14ac:dyDescent="0.2">
      <c r="A394" s="107"/>
      <c r="B394" s="107"/>
      <c r="C394" s="107"/>
      <c r="D394" s="107"/>
      <c r="E394" s="107"/>
      <c r="F394" s="107"/>
      <c r="G394" s="107"/>
      <c r="H394" s="107"/>
      <c r="I394" s="107"/>
      <c r="K394" s="107"/>
      <c r="L394" s="107"/>
      <c r="M394" s="107"/>
    </row>
    <row r="395" spans="1:13" s="106" customFormat="1" ht="14.1" customHeight="1" x14ac:dyDescent="0.2">
      <c r="A395" s="107"/>
      <c r="B395" s="107"/>
      <c r="C395" s="107"/>
      <c r="D395" s="107"/>
      <c r="E395" s="107"/>
      <c r="F395" s="107"/>
      <c r="G395" s="107"/>
      <c r="H395" s="107"/>
      <c r="I395" s="107"/>
      <c r="K395" s="107"/>
      <c r="L395" s="107"/>
      <c r="M395" s="107"/>
    </row>
    <row r="396" spans="1:13" s="106" customFormat="1" ht="14.1" customHeight="1" x14ac:dyDescent="0.2">
      <c r="A396" s="107"/>
      <c r="B396" s="107"/>
      <c r="C396" s="107"/>
      <c r="D396" s="107"/>
      <c r="E396" s="107"/>
      <c r="F396" s="107"/>
      <c r="G396" s="107"/>
      <c r="H396" s="107"/>
      <c r="I396" s="107"/>
      <c r="K396" s="107"/>
      <c r="L396" s="107"/>
      <c r="M396" s="107"/>
    </row>
    <row r="397" spans="1:13" s="106" customFormat="1" ht="14.1" customHeight="1" x14ac:dyDescent="0.2">
      <c r="A397" s="107"/>
      <c r="B397" s="107"/>
      <c r="C397" s="107"/>
      <c r="D397" s="107"/>
      <c r="E397" s="107"/>
      <c r="F397" s="107"/>
      <c r="G397" s="107"/>
      <c r="H397" s="107"/>
      <c r="I397" s="107"/>
      <c r="K397" s="107"/>
      <c r="L397" s="107"/>
      <c r="M397" s="107"/>
    </row>
    <row r="398" spans="1:13" s="106" customFormat="1" ht="14.1" customHeight="1" x14ac:dyDescent="0.2">
      <c r="A398" s="107"/>
      <c r="B398" s="107"/>
      <c r="C398" s="107"/>
      <c r="D398" s="107"/>
      <c r="E398" s="107"/>
      <c r="F398" s="107"/>
      <c r="G398" s="107"/>
      <c r="H398" s="107"/>
      <c r="I398" s="107"/>
      <c r="K398" s="107"/>
      <c r="L398" s="107"/>
      <c r="M398" s="107"/>
    </row>
    <row r="399" spans="1:13" s="106" customFormat="1" ht="14.1" customHeight="1" x14ac:dyDescent="0.2">
      <c r="A399" s="107"/>
      <c r="B399" s="107"/>
      <c r="C399" s="107"/>
      <c r="D399" s="107"/>
      <c r="E399" s="107"/>
      <c r="F399" s="107"/>
      <c r="G399" s="107"/>
      <c r="H399" s="107"/>
      <c r="I399" s="107"/>
      <c r="K399" s="107"/>
      <c r="L399" s="107"/>
      <c r="M399" s="107"/>
    </row>
    <row r="400" spans="1:13" s="106" customFormat="1" ht="14.1" customHeight="1" x14ac:dyDescent="0.2">
      <c r="A400" s="107"/>
      <c r="B400" s="107"/>
      <c r="C400" s="107"/>
      <c r="D400" s="107"/>
      <c r="E400" s="107"/>
      <c r="F400" s="107"/>
      <c r="G400" s="107"/>
      <c r="H400" s="107"/>
      <c r="I400" s="107"/>
      <c r="K400" s="107"/>
      <c r="L400" s="107"/>
      <c r="M400" s="107"/>
    </row>
    <row r="401" spans="1:13" s="106" customFormat="1" ht="14.1" customHeight="1" x14ac:dyDescent="0.2">
      <c r="A401" s="107"/>
      <c r="B401" s="107"/>
      <c r="C401" s="107"/>
      <c r="D401" s="107"/>
      <c r="E401" s="107"/>
      <c r="F401" s="107"/>
      <c r="G401" s="107"/>
      <c r="H401" s="107"/>
      <c r="I401" s="107"/>
      <c r="K401" s="107"/>
      <c r="L401" s="107"/>
      <c r="M401" s="107"/>
    </row>
    <row r="402" spans="1:13" s="106" customFormat="1" ht="14.1" customHeight="1" x14ac:dyDescent="0.2">
      <c r="A402" s="107"/>
      <c r="B402" s="107"/>
      <c r="C402" s="107"/>
      <c r="D402" s="107"/>
      <c r="E402" s="107"/>
      <c r="F402" s="107"/>
      <c r="G402" s="107"/>
      <c r="H402" s="107"/>
      <c r="I402" s="107"/>
      <c r="K402" s="107"/>
      <c r="L402" s="107"/>
      <c r="M402" s="107"/>
    </row>
    <row r="403" spans="1:13" s="106" customFormat="1" ht="14.1" customHeight="1" x14ac:dyDescent="0.2">
      <c r="A403" s="107"/>
      <c r="B403" s="107"/>
      <c r="C403" s="107"/>
      <c r="D403" s="107"/>
      <c r="E403" s="107"/>
      <c r="F403" s="107"/>
      <c r="G403" s="107"/>
      <c r="H403" s="107"/>
      <c r="I403" s="107"/>
      <c r="K403" s="107"/>
      <c r="L403" s="107"/>
      <c r="M403" s="107"/>
    </row>
    <row r="404" spans="1:13" s="106" customFormat="1" ht="14.1" customHeight="1" x14ac:dyDescent="0.2">
      <c r="A404" s="107"/>
      <c r="B404" s="107"/>
      <c r="C404" s="107"/>
      <c r="D404" s="107"/>
      <c r="E404" s="107"/>
      <c r="F404" s="107"/>
      <c r="G404" s="107"/>
      <c r="H404" s="107"/>
      <c r="I404" s="107"/>
      <c r="K404" s="107"/>
      <c r="L404" s="107"/>
      <c r="M404" s="107"/>
    </row>
    <row r="405" spans="1:13" s="106" customFormat="1" ht="14.1" customHeight="1" x14ac:dyDescent="0.2">
      <c r="A405" s="107"/>
      <c r="B405" s="107"/>
      <c r="C405" s="107"/>
      <c r="D405" s="107"/>
      <c r="E405" s="107"/>
      <c r="F405" s="107"/>
      <c r="G405" s="107"/>
      <c r="H405" s="107"/>
      <c r="I405" s="107"/>
      <c r="K405" s="107"/>
      <c r="L405" s="107"/>
      <c r="M405" s="107"/>
    </row>
    <row r="406" spans="1:13" s="106" customFormat="1" ht="14.1" customHeight="1" x14ac:dyDescent="0.2">
      <c r="A406" s="107"/>
      <c r="B406" s="107"/>
      <c r="C406" s="107"/>
      <c r="D406" s="107"/>
      <c r="E406" s="107"/>
      <c r="F406" s="107"/>
      <c r="G406" s="107"/>
      <c r="H406" s="107"/>
      <c r="I406" s="107"/>
      <c r="K406" s="107"/>
      <c r="L406" s="107"/>
      <c r="M406" s="107"/>
    </row>
    <row r="407" spans="1:13" s="106" customFormat="1" ht="14.1" customHeight="1" x14ac:dyDescent="0.2">
      <c r="A407" s="107"/>
      <c r="B407" s="107"/>
      <c r="C407" s="107"/>
      <c r="D407" s="107"/>
      <c r="E407" s="107"/>
      <c r="F407" s="107"/>
      <c r="G407" s="107"/>
      <c r="H407" s="107"/>
      <c r="I407" s="107"/>
      <c r="K407" s="107"/>
      <c r="L407" s="107"/>
      <c r="M407" s="107"/>
    </row>
    <row r="408" spans="1:13" s="106" customFormat="1" ht="14.1" customHeight="1" x14ac:dyDescent="0.2">
      <c r="A408" s="107"/>
      <c r="B408" s="107"/>
      <c r="C408" s="107"/>
      <c r="D408" s="107"/>
      <c r="E408" s="107"/>
      <c r="F408" s="107"/>
      <c r="G408" s="107"/>
      <c r="H408" s="107"/>
      <c r="I408" s="107"/>
      <c r="K408" s="107"/>
      <c r="L408" s="107"/>
      <c r="M408" s="107"/>
    </row>
    <row r="409" spans="1:13" s="106" customFormat="1" ht="14.1" customHeight="1" x14ac:dyDescent="0.2">
      <c r="A409" s="107"/>
      <c r="B409" s="107"/>
      <c r="C409" s="107"/>
      <c r="D409" s="107"/>
      <c r="E409" s="107"/>
      <c r="F409" s="107"/>
      <c r="G409" s="107"/>
      <c r="H409" s="107"/>
      <c r="I409" s="107"/>
      <c r="K409" s="107"/>
      <c r="L409" s="107"/>
      <c r="M409" s="107"/>
    </row>
    <row r="410" spans="1:13" s="106" customFormat="1" ht="14.1" customHeight="1" x14ac:dyDescent="0.2">
      <c r="A410" s="107"/>
      <c r="B410" s="107"/>
      <c r="C410" s="107"/>
      <c r="D410" s="107"/>
      <c r="E410" s="107"/>
      <c r="F410" s="107"/>
      <c r="G410" s="107"/>
      <c r="H410" s="107"/>
      <c r="I410" s="107"/>
      <c r="K410" s="107"/>
      <c r="L410" s="107"/>
      <c r="M410" s="107"/>
    </row>
    <row r="411" spans="1:13" s="106" customFormat="1" ht="14.1" customHeight="1" x14ac:dyDescent="0.2">
      <c r="A411" s="107"/>
      <c r="B411" s="107"/>
      <c r="C411" s="107"/>
      <c r="D411" s="107"/>
      <c r="E411" s="107"/>
      <c r="F411" s="107"/>
      <c r="G411" s="107"/>
      <c r="H411" s="107"/>
      <c r="I411" s="107"/>
      <c r="K411" s="107"/>
      <c r="L411" s="107"/>
      <c r="M411" s="107"/>
    </row>
    <row r="412" spans="1:13" s="106" customFormat="1" ht="14.1" customHeight="1" x14ac:dyDescent="0.2">
      <c r="A412" s="107"/>
      <c r="B412" s="107"/>
      <c r="C412" s="107"/>
      <c r="D412" s="107"/>
      <c r="E412" s="107"/>
      <c r="F412" s="107"/>
      <c r="G412" s="107"/>
      <c r="H412" s="107"/>
      <c r="I412" s="107"/>
      <c r="K412" s="107"/>
      <c r="L412" s="107"/>
      <c r="M412" s="107"/>
    </row>
    <row r="413" spans="1:13" s="106" customFormat="1" ht="14.1" customHeight="1" x14ac:dyDescent="0.2">
      <c r="A413" s="107"/>
      <c r="B413" s="107"/>
      <c r="C413" s="107"/>
      <c r="D413" s="107"/>
      <c r="E413" s="107"/>
      <c r="F413" s="107"/>
      <c r="G413" s="107"/>
      <c r="H413" s="107"/>
      <c r="I413" s="107"/>
      <c r="K413" s="107"/>
      <c r="L413" s="107"/>
      <c r="M413" s="107"/>
    </row>
    <row r="414" spans="1:13" s="106" customFormat="1" ht="14.1" customHeight="1" x14ac:dyDescent="0.2">
      <c r="A414" s="107"/>
      <c r="B414" s="107"/>
      <c r="C414" s="107"/>
      <c r="D414" s="107"/>
      <c r="E414" s="107"/>
      <c r="F414" s="107"/>
      <c r="G414" s="107"/>
      <c r="H414" s="107"/>
      <c r="I414" s="107"/>
      <c r="K414" s="107"/>
      <c r="L414" s="107"/>
      <c r="M414" s="107"/>
    </row>
    <row r="415" spans="1:13" s="106" customFormat="1" ht="14.1" customHeight="1" x14ac:dyDescent="0.2">
      <c r="A415" s="107"/>
      <c r="B415" s="107"/>
      <c r="C415" s="107"/>
      <c r="D415" s="107"/>
      <c r="E415" s="107"/>
      <c r="F415" s="107"/>
      <c r="G415" s="107"/>
      <c r="H415" s="107"/>
      <c r="I415" s="107"/>
      <c r="K415" s="107"/>
      <c r="L415" s="107"/>
      <c r="M415" s="107"/>
    </row>
    <row r="416" spans="1:13" s="106" customFormat="1" ht="14.1" customHeight="1" x14ac:dyDescent="0.2">
      <c r="A416" s="107"/>
      <c r="B416" s="107"/>
      <c r="C416" s="107"/>
      <c r="D416" s="107"/>
      <c r="E416" s="107"/>
      <c r="F416" s="107"/>
      <c r="G416" s="107"/>
      <c r="H416" s="107"/>
      <c r="I416" s="107"/>
      <c r="K416" s="107"/>
      <c r="L416" s="107"/>
      <c r="M416" s="107"/>
    </row>
    <row r="417" spans="1:13" s="106" customFormat="1" ht="14.1" customHeight="1" x14ac:dyDescent="0.2">
      <c r="A417" s="107"/>
      <c r="B417" s="107"/>
      <c r="C417" s="107"/>
      <c r="D417" s="107"/>
      <c r="E417" s="107"/>
      <c r="F417" s="107"/>
      <c r="G417" s="107"/>
      <c r="H417" s="107"/>
      <c r="I417" s="107"/>
      <c r="K417" s="107"/>
      <c r="L417" s="107"/>
      <c r="M417" s="107"/>
    </row>
    <row r="418" spans="1:13" s="106" customFormat="1" ht="14.1" customHeight="1" x14ac:dyDescent="0.2">
      <c r="A418" s="107"/>
      <c r="B418" s="107"/>
      <c r="C418" s="107"/>
      <c r="D418" s="107"/>
      <c r="E418" s="107"/>
      <c r="F418" s="107"/>
      <c r="G418" s="107"/>
      <c r="H418" s="107"/>
      <c r="I418" s="107"/>
      <c r="K418" s="107"/>
      <c r="L418" s="107"/>
      <c r="M418" s="107"/>
    </row>
    <row r="419" spans="1:13" s="106" customFormat="1" ht="14.1" customHeight="1" x14ac:dyDescent="0.2">
      <c r="A419" s="107"/>
      <c r="B419" s="107"/>
      <c r="C419" s="107"/>
      <c r="D419" s="107"/>
      <c r="E419" s="107"/>
      <c r="F419" s="107"/>
      <c r="G419" s="107"/>
      <c r="H419" s="107"/>
      <c r="I419" s="107"/>
      <c r="K419" s="107"/>
      <c r="L419" s="107"/>
      <c r="M419" s="107"/>
    </row>
    <row r="420" spans="1:13" s="106" customFormat="1" ht="14.1" customHeight="1" x14ac:dyDescent="0.2">
      <c r="A420" s="107"/>
      <c r="B420" s="107"/>
      <c r="C420" s="107"/>
      <c r="D420" s="107"/>
      <c r="E420" s="107"/>
      <c r="F420" s="107"/>
      <c r="G420" s="107"/>
      <c r="H420" s="107"/>
      <c r="I420" s="107"/>
      <c r="K420" s="107"/>
      <c r="L420" s="107"/>
      <c r="M420" s="107"/>
    </row>
    <row r="421" spans="1:13" s="106" customFormat="1" ht="14.1" customHeight="1" x14ac:dyDescent="0.2">
      <c r="A421" s="107"/>
      <c r="B421" s="107"/>
      <c r="C421" s="107"/>
      <c r="D421" s="107"/>
      <c r="E421" s="107"/>
      <c r="F421" s="107"/>
      <c r="G421" s="107"/>
      <c r="H421" s="107"/>
      <c r="I421" s="107"/>
      <c r="K421" s="107"/>
      <c r="L421" s="107"/>
      <c r="M421" s="107"/>
    </row>
    <row r="422" spans="1:13" s="106" customFormat="1" ht="14.1" customHeight="1" x14ac:dyDescent="0.2">
      <c r="A422" s="107"/>
      <c r="B422" s="107"/>
      <c r="C422" s="107"/>
      <c r="D422" s="107"/>
      <c r="E422" s="107"/>
      <c r="F422" s="107"/>
      <c r="G422" s="107"/>
      <c r="H422" s="107"/>
      <c r="I422" s="107"/>
      <c r="K422" s="107"/>
      <c r="L422" s="107"/>
      <c r="M422" s="107"/>
    </row>
    <row r="423" spans="1:13" s="106" customFormat="1" ht="14.1" customHeight="1" x14ac:dyDescent="0.2">
      <c r="A423" s="107"/>
      <c r="B423" s="107"/>
      <c r="C423" s="107"/>
      <c r="D423" s="107"/>
      <c r="E423" s="107"/>
      <c r="F423" s="107"/>
      <c r="G423" s="107"/>
      <c r="H423" s="107"/>
      <c r="I423" s="107"/>
      <c r="K423" s="107"/>
      <c r="L423" s="107"/>
      <c r="M423" s="107"/>
    </row>
    <row r="424" spans="1:13" s="106" customFormat="1" ht="14.1" customHeight="1" x14ac:dyDescent="0.2">
      <c r="A424" s="107"/>
      <c r="B424" s="107"/>
      <c r="C424" s="107"/>
      <c r="D424" s="107"/>
      <c r="E424" s="107"/>
      <c r="F424" s="107"/>
      <c r="G424" s="107"/>
      <c r="H424" s="107"/>
      <c r="I424" s="107"/>
      <c r="K424" s="107"/>
      <c r="L424" s="107"/>
      <c r="M424" s="107"/>
    </row>
    <row r="425" spans="1:13" s="106" customFormat="1" ht="14.1" customHeight="1" x14ac:dyDescent="0.2">
      <c r="A425" s="107"/>
      <c r="B425" s="107"/>
      <c r="C425" s="107"/>
      <c r="D425" s="107"/>
      <c r="E425" s="107"/>
      <c r="F425" s="107"/>
      <c r="G425" s="107"/>
      <c r="H425" s="107"/>
      <c r="I425" s="107"/>
      <c r="K425" s="107"/>
      <c r="L425" s="107"/>
      <c r="M425" s="107"/>
    </row>
    <row r="426" spans="1:13" s="106" customFormat="1" ht="14.1" customHeight="1" x14ac:dyDescent="0.2">
      <c r="A426" s="107"/>
      <c r="B426" s="107"/>
      <c r="C426" s="107"/>
      <c r="D426" s="107"/>
      <c r="E426" s="107"/>
      <c r="F426" s="107"/>
      <c r="G426" s="107"/>
      <c r="H426" s="107"/>
      <c r="I426" s="107"/>
      <c r="K426" s="107"/>
      <c r="L426" s="107"/>
      <c r="M426" s="107"/>
    </row>
    <row r="427" spans="1:13" s="106" customFormat="1" ht="14.1" customHeight="1" x14ac:dyDescent="0.2">
      <c r="A427" s="107"/>
      <c r="B427" s="107"/>
      <c r="C427" s="107"/>
      <c r="D427" s="107"/>
      <c r="E427" s="107"/>
      <c r="F427" s="107"/>
      <c r="G427" s="107"/>
      <c r="H427" s="107"/>
      <c r="I427" s="107"/>
      <c r="K427" s="107"/>
      <c r="L427" s="107"/>
      <c r="M427" s="107"/>
    </row>
    <row r="428" spans="1:13" s="106" customFormat="1" ht="14.1" customHeight="1" x14ac:dyDescent="0.2">
      <c r="A428" s="107"/>
      <c r="B428" s="107"/>
      <c r="C428" s="107"/>
      <c r="D428" s="107"/>
      <c r="E428" s="107"/>
      <c r="F428" s="107"/>
      <c r="G428" s="107"/>
      <c r="H428" s="107"/>
      <c r="I428" s="107"/>
      <c r="K428" s="107"/>
      <c r="L428" s="107"/>
      <c r="M428" s="107"/>
    </row>
    <row r="429" spans="1:13" s="106" customFormat="1" ht="14.1" customHeight="1" x14ac:dyDescent="0.2">
      <c r="A429" s="107"/>
      <c r="B429" s="107"/>
      <c r="C429" s="107"/>
      <c r="D429" s="107"/>
      <c r="E429" s="107"/>
      <c r="F429" s="107"/>
      <c r="G429" s="107"/>
      <c r="H429" s="107"/>
      <c r="I429" s="107"/>
      <c r="K429" s="107"/>
      <c r="L429" s="107"/>
      <c r="M429" s="107"/>
    </row>
    <row r="430" spans="1:13" s="106" customFormat="1" ht="14.1" customHeight="1" x14ac:dyDescent="0.2">
      <c r="A430" s="107"/>
      <c r="B430" s="107"/>
      <c r="C430" s="107"/>
      <c r="D430" s="107"/>
      <c r="E430" s="107"/>
      <c r="F430" s="107"/>
      <c r="G430" s="107"/>
      <c r="H430" s="107"/>
      <c r="I430" s="107"/>
      <c r="K430" s="107"/>
      <c r="L430" s="107"/>
      <c r="M430" s="107"/>
    </row>
    <row r="431" spans="1:13" s="106" customFormat="1" ht="14.1" customHeight="1" x14ac:dyDescent="0.2">
      <c r="A431" s="107"/>
      <c r="B431" s="107"/>
      <c r="C431" s="107"/>
      <c r="D431" s="107"/>
      <c r="E431" s="107"/>
      <c r="F431" s="107"/>
      <c r="G431" s="107"/>
      <c r="H431" s="107"/>
      <c r="I431" s="107"/>
      <c r="K431" s="107"/>
      <c r="L431" s="107"/>
      <c r="M431" s="107"/>
    </row>
    <row r="432" spans="1:13" s="106" customFormat="1" ht="14.1" customHeight="1" x14ac:dyDescent="0.2">
      <c r="A432" s="107"/>
      <c r="B432" s="107"/>
      <c r="C432" s="107"/>
      <c r="D432" s="107"/>
      <c r="E432" s="107"/>
      <c r="F432" s="107"/>
      <c r="G432" s="107"/>
      <c r="H432" s="107"/>
      <c r="I432" s="107"/>
      <c r="K432" s="107"/>
      <c r="L432" s="107"/>
      <c r="M432" s="107"/>
    </row>
    <row r="433" spans="1:13" s="106" customFormat="1" ht="14.1" customHeight="1" x14ac:dyDescent="0.2">
      <c r="A433" s="107"/>
      <c r="B433" s="107"/>
      <c r="C433" s="107"/>
      <c r="D433" s="107"/>
      <c r="E433" s="107"/>
      <c r="F433" s="107"/>
      <c r="G433" s="107"/>
      <c r="H433" s="107"/>
      <c r="I433" s="107"/>
      <c r="K433" s="107"/>
      <c r="L433" s="107"/>
      <c r="M433" s="107"/>
    </row>
    <row r="434" spans="1:13" s="106" customFormat="1" ht="14.1" customHeight="1" x14ac:dyDescent="0.2">
      <c r="A434" s="107"/>
      <c r="B434" s="107"/>
      <c r="C434" s="107"/>
      <c r="D434" s="107"/>
      <c r="E434" s="107"/>
      <c r="F434" s="107"/>
      <c r="G434" s="107"/>
      <c r="H434" s="107"/>
      <c r="I434" s="107"/>
      <c r="K434" s="107"/>
      <c r="L434" s="107"/>
      <c r="M434" s="107"/>
    </row>
    <row r="435" spans="1:13" s="106" customFormat="1" ht="14.1" customHeight="1" x14ac:dyDescent="0.2">
      <c r="A435" s="107"/>
      <c r="B435" s="107"/>
      <c r="C435" s="107"/>
      <c r="D435" s="107"/>
      <c r="E435" s="107"/>
      <c r="F435" s="107"/>
      <c r="G435" s="107"/>
      <c r="H435" s="107"/>
      <c r="I435" s="107"/>
      <c r="K435" s="107"/>
      <c r="L435" s="107"/>
      <c r="M435" s="107"/>
    </row>
    <row r="436" spans="1:13" s="106" customFormat="1" ht="14.1" customHeight="1" x14ac:dyDescent="0.2">
      <c r="A436" s="107"/>
      <c r="B436" s="107"/>
      <c r="C436" s="107"/>
      <c r="D436" s="107"/>
      <c r="E436" s="107"/>
      <c r="F436" s="107"/>
      <c r="G436" s="107"/>
      <c r="H436" s="107"/>
      <c r="I436" s="107"/>
      <c r="K436" s="107"/>
      <c r="L436" s="107"/>
      <c r="M436" s="107"/>
    </row>
    <row r="437" spans="1:13" s="106" customFormat="1" ht="14.1" customHeight="1" x14ac:dyDescent="0.2">
      <c r="A437" s="107"/>
      <c r="B437" s="107"/>
      <c r="C437" s="107"/>
      <c r="D437" s="107"/>
      <c r="E437" s="107"/>
      <c r="F437" s="107"/>
      <c r="G437" s="107"/>
      <c r="H437" s="107"/>
      <c r="I437" s="107"/>
      <c r="K437" s="107"/>
      <c r="L437" s="107"/>
      <c r="M437" s="107"/>
    </row>
    <row r="438" spans="1:13" s="106" customFormat="1" ht="14.1" customHeight="1" x14ac:dyDescent="0.2">
      <c r="A438" s="107"/>
      <c r="B438" s="107"/>
      <c r="C438" s="107"/>
      <c r="D438" s="107"/>
      <c r="E438" s="107"/>
      <c r="F438" s="107"/>
      <c r="G438" s="107"/>
      <c r="H438" s="107"/>
      <c r="I438" s="107"/>
      <c r="K438" s="107"/>
      <c r="L438" s="107"/>
      <c r="M438" s="107"/>
    </row>
    <row r="439" spans="1:13" s="106" customFormat="1" ht="14.1" customHeight="1" x14ac:dyDescent="0.2">
      <c r="A439" s="107"/>
      <c r="B439" s="107"/>
      <c r="C439" s="107"/>
      <c r="D439" s="107"/>
      <c r="E439" s="107"/>
      <c r="F439" s="107"/>
      <c r="G439" s="107"/>
      <c r="H439" s="107"/>
      <c r="I439" s="107"/>
      <c r="K439" s="107"/>
      <c r="L439" s="107"/>
      <c r="M439" s="107"/>
    </row>
    <row r="440" spans="1:13" s="106" customFormat="1" ht="14.1" customHeight="1" x14ac:dyDescent="0.2">
      <c r="A440" s="107"/>
      <c r="B440" s="107"/>
      <c r="C440" s="107"/>
      <c r="D440" s="107"/>
      <c r="E440" s="107"/>
      <c r="F440" s="107"/>
      <c r="G440" s="107"/>
      <c r="H440" s="107"/>
      <c r="I440" s="107"/>
      <c r="K440" s="107"/>
      <c r="L440" s="107"/>
      <c r="M440" s="107"/>
    </row>
    <row r="441" spans="1:13" s="106" customFormat="1" ht="14.1" customHeight="1" x14ac:dyDescent="0.2">
      <c r="A441" s="107"/>
      <c r="B441" s="107"/>
      <c r="C441" s="107"/>
      <c r="D441" s="107"/>
      <c r="E441" s="107"/>
      <c r="F441" s="107"/>
      <c r="G441" s="107"/>
      <c r="H441" s="107"/>
      <c r="I441" s="107"/>
      <c r="K441" s="107"/>
      <c r="L441" s="107"/>
      <c r="M441" s="107"/>
    </row>
    <row r="442" spans="1:13" s="106" customFormat="1" ht="14.1" customHeight="1" x14ac:dyDescent="0.2">
      <c r="A442" s="107"/>
      <c r="B442" s="107"/>
      <c r="C442" s="107"/>
      <c r="D442" s="107"/>
      <c r="E442" s="107"/>
      <c r="F442" s="107"/>
      <c r="G442" s="107"/>
      <c r="H442" s="107"/>
      <c r="I442" s="107"/>
      <c r="K442" s="107"/>
      <c r="L442" s="107"/>
      <c r="M442" s="107"/>
    </row>
    <row r="443" spans="1:13" s="106" customFormat="1" ht="14.1" customHeight="1" x14ac:dyDescent="0.2">
      <c r="A443" s="107"/>
      <c r="B443" s="107"/>
      <c r="C443" s="107"/>
      <c r="D443" s="107"/>
      <c r="E443" s="107"/>
      <c r="F443" s="107"/>
      <c r="G443" s="107"/>
      <c r="H443" s="107"/>
      <c r="I443" s="107"/>
      <c r="K443" s="107"/>
      <c r="L443" s="107"/>
      <c r="M443" s="107"/>
    </row>
    <row r="444" spans="1:13" s="106" customFormat="1" ht="14.1" customHeight="1" x14ac:dyDescent="0.2">
      <c r="A444" s="107"/>
      <c r="B444" s="107"/>
      <c r="C444" s="107"/>
      <c r="D444" s="107"/>
      <c r="E444" s="107"/>
      <c r="F444" s="107"/>
      <c r="G444" s="107"/>
      <c r="H444" s="107"/>
      <c r="I444" s="107"/>
      <c r="K444" s="107"/>
      <c r="L444" s="107"/>
      <c r="M444" s="107"/>
    </row>
    <row r="445" spans="1:13" s="106" customFormat="1" ht="14.1" customHeight="1" x14ac:dyDescent="0.2">
      <c r="A445" s="107"/>
      <c r="B445" s="107"/>
      <c r="C445" s="107"/>
      <c r="D445" s="107"/>
      <c r="E445" s="107"/>
      <c r="F445" s="107"/>
      <c r="G445" s="107"/>
      <c r="H445" s="107"/>
      <c r="I445" s="107"/>
      <c r="K445" s="107"/>
      <c r="L445" s="107"/>
      <c r="M445" s="107"/>
    </row>
    <row r="446" spans="1:13" s="106" customFormat="1" ht="14.1" customHeight="1" x14ac:dyDescent="0.2">
      <c r="A446" s="107"/>
      <c r="B446" s="107"/>
      <c r="C446" s="107"/>
      <c r="D446" s="107"/>
      <c r="E446" s="107"/>
      <c r="F446" s="107"/>
      <c r="G446" s="107"/>
      <c r="H446" s="107"/>
      <c r="I446" s="107"/>
      <c r="K446" s="107"/>
      <c r="L446" s="107"/>
      <c r="M446" s="107"/>
    </row>
    <row r="447" spans="1:13" s="106" customFormat="1" ht="14.1" customHeight="1" x14ac:dyDescent="0.2">
      <c r="A447" s="107"/>
      <c r="B447" s="107"/>
      <c r="C447" s="107"/>
      <c r="D447" s="107"/>
      <c r="E447" s="107"/>
      <c r="F447" s="107"/>
      <c r="G447" s="107"/>
      <c r="H447" s="107"/>
      <c r="I447" s="107"/>
      <c r="K447" s="107"/>
      <c r="L447" s="107"/>
      <c r="M447" s="107"/>
    </row>
    <row r="448" spans="1:13" s="106" customFormat="1" ht="14.1" customHeight="1" x14ac:dyDescent="0.2">
      <c r="A448" s="107"/>
      <c r="B448" s="107"/>
      <c r="C448" s="107"/>
      <c r="D448" s="107"/>
      <c r="E448" s="107"/>
      <c r="F448" s="107"/>
      <c r="G448" s="107"/>
      <c r="H448" s="107"/>
      <c r="I448" s="107"/>
      <c r="K448" s="107"/>
      <c r="L448" s="107"/>
      <c r="M448" s="107"/>
    </row>
    <row r="449" spans="1:13" s="106" customFormat="1" ht="14.1" customHeight="1" x14ac:dyDescent="0.2">
      <c r="A449" s="107"/>
      <c r="B449" s="107"/>
      <c r="C449" s="107"/>
      <c r="D449" s="107"/>
      <c r="E449" s="107"/>
      <c r="F449" s="107"/>
      <c r="G449" s="107"/>
      <c r="H449" s="107"/>
      <c r="I449" s="107"/>
      <c r="K449" s="107"/>
      <c r="L449" s="107"/>
      <c r="M449" s="107"/>
    </row>
    <row r="450" spans="1:13" s="106" customFormat="1" ht="14.1" customHeight="1" x14ac:dyDescent="0.2">
      <c r="A450" s="107"/>
      <c r="B450" s="107"/>
      <c r="C450" s="107"/>
      <c r="D450" s="107"/>
      <c r="E450" s="107"/>
      <c r="F450" s="107"/>
      <c r="G450" s="107"/>
      <c r="H450" s="107"/>
      <c r="I450" s="107"/>
      <c r="K450" s="107"/>
      <c r="L450" s="107"/>
      <c r="M450" s="107"/>
    </row>
    <row r="451" spans="1:13" s="106" customFormat="1" ht="14.1" customHeight="1" x14ac:dyDescent="0.2">
      <c r="A451" s="107"/>
      <c r="B451" s="107"/>
      <c r="C451" s="107"/>
      <c r="D451" s="107"/>
      <c r="E451" s="107"/>
      <c r="F451" s="107"/>
      <c r="G451" s="107"/>
      <c r="H451" s="107"/>
      <c r="I451" s="107"/>
      <c r="K451" s="107"/>
      <c r="L451" s="107"/>
      <c r="M451" s="107"/>
    </row>
    <row r="452" spans="1:13" s="106" customFormat="1" ht="14.1" customHeight="1" x14ac:dyDescent="0.2">
      <c r="A452" s="107"/>
      <c r="B452" s="107"/>
      <c r="C452" s="107"/>
      <c r="D452" s="107"/>
      <c r="E452" s="107"/>
      <c r="F452" s="107"/>
      <c r="G452" s="107"/>
      <c r="H452" s="107"/>
      <c r="I452" s="107"/>
      <c r="K452" s="107"/>
      <c r="L452" s="107"/>
      <c r="M452" s="107"/>
    </row>
    <row r="453" spans="1:13" s="106" customFormat="1" ht="14.1" customHeight="1" x14ac:dyDescent="0.2">
      <c r="A453" s="107"/>
      <c r="B453" s="107"/>
      <c r="C453" s="107"/>
      <c r="D453" s="107"/>
      <c r="E453" s="107"/>
      <c r="F453" s="107"/>
      <c r="G453" s="107"/>
      <c r="H453" s="107"/>
      <c r="I453" s="107"/>
      <c r="K453" s="107"/>
      <c r="L453" s="107"/>
      <c r="M453" s="107"/>
    </row>
    <row r="454" spans="1:13" s="106" customFormat="1" ht="14.1" customHeight="1" x14ac:dyDescent="0.2">
      <c r="A454" s="107"/>
      <c r="B454" s="107"/>
      <c r="C454" s="107"/>
      <c r="D454" s="107"/>
      <c r="E454" s="107"/>
      <c r="F454" s="107"/>
      <c r="G454" s="107"/>
      <c r="H454" s="107"/>
      <c r="I454" s="107"/>
      <c r="K454" s="107"/>
      <c r="L454" s="107"/>
      <c r="M454" s="107"/>
    </row>
    <row r="455" spans="1:13" s="106" customFormat="1" ht="14.1" customHeight="1" x14ac:dyDescent="0.2">
      <c r="A455" s="107"/>
      <c r="B455" s="107"/>
      <c r="C455" s="107"/>
      <c r="D455" s="107"/>
      <c r="E455" s="107"/>
      <c r="F455" s="107"/>
      <c r="G455" s="107"/>
      <c r="H455" s="107"/>
      <c r="I455" s="107"/>
      <c r="K455" s="107"/>
      <c r="L455" s="107"/>
      <c r="M455" s="107"/>
    </row>
    <row r="456" spans="1:13" s="106" customFormat="1" ht="14.1" customHeight="1" x14ac:dyDescent="0.2">
      <c r="A456" s="107"/>
      <c r="B456" s="107"/>
      <c r="C456" s="107"/>
      <c r="D456" s="107"/>
      <c r="E456" s="107"/>
      <c r="F456" s="107"/>
      <c r="G456" s="107"/>
      <c r="H456" s="107"/>
      <c r="I456" s="107"/>
      <c r="K456" s="107"/>
      <c r="L456" s="107"/>
      <c r="M456" s="107"/>
    </row>
    <row r="457" spans="1:13" s="106" customFormat="1" ht="14.1" customHeight="1" x14ac:dyDescent="0.2">
      <c r="A457" s="107"/>
      <c r="B457" s="107"/>
      <c r="C457" s="107"/>
      <c r="D457" s="107"/>
      <c r="E457" s="107"/>
      <c r="F457" s="107"/>
      <c r="G457" s="107"/>
      <c r="H457" s="107"/>
      <c r="I457" s="107"/>
      <c r="K457" s="107"/>
      <c r="L457" s="107"/>
      <c r="M457" s="107"/>
    </row>
    <row r="458" spans="1:13" s="106" customFormat="1" ht="14.1" customHeight="1" x14ac:dyDescent="0.2">
      <c r="A458" s="107"/>
      <c r="B458" s="107"/>
      <c r="C458" s="107"/>
      <c r="D458" s="107"/>
      <c r="E458" s="107"/>
      <c r="F458" s="107"/>
      <c r="G458" s="107"/>
      <c r="H458" s="107"/>
      <c r="I458" s="107"/>
      <c r="K458" s="107"/>
      <c r="L458" s="107"/>
      <c r="M458" s="107"/>
    </row>
    <row r="459" spans="1:13" s="106" customFormat="1" ht="14.1" customHeight="1" x14ac:dyDescent="0.2">
      <c r="A459" s="107"/>
      <c r="B459" s="107"/>
      <c r="C459" s="107"/>
      <c r="D459" s="107"/>
      <c r="E459" s="107"/>
      <c r="F459" s="107"/>
      <c r="G459" s="107"/>
      <c r="H459" s="107"/>
      <c r="I459" s="107"/>
      <c r="K459" s="107"/>
      <c r="L459" s="107"/>
      <c r="M459" s="107"/>
    </row>
    <row r="460" spans="1:13" s="106" customFormat="1" ht="14.1" customHeight="1" x14ac:dyDescent="0.2">
      <c r="A460" s="107"/>
      <c r="B460" s="107"/>
      <c r="C460" s="107"/>
      <c r="D460" s="107"/>
      <c r="E460" s="107"/>
      <c r="F460" s="107"/>
      <c r="G460" s="107"/>
      <c r="H460" s="107"/>
      <c r="I460" s="107"/>
      <c r="K460" s="107"/>
      <c r="L460" s="107"/>
      <c r="M460" s="107"/>
    </row>
    <row r="461" spans="1:13" s="106" customFormat="1" ht="14.1" customHeight="1" x14ac:dyDescent="0.2">
      <c r="A461" s="107"/>
      <c r="B461" s="107"/>
      <c r="C461" s="107"/>
      <c r="D461" s="107"/>
      <c r="E461" s="107"/>
      <c r="F461" s="107"/>
      <c r="G461" s="107"/>
      <c r="H461" s="107"/>
      <c r="I461" s="107"/>
      <c r="K461" s="107"/>
      <c r="L461" s="107"/>
      <c r="M461" s="107"/>
    </row>
    <row r="462" spans="1:13" s="106" customFormat="1" ht="14.1" customHeight="1" x14ac:dyDescent="0.2">
      <c r="A462" s="107"/>
      <c r="B462" s="107"/>
      <c r="C462" s="107"/>
      <c r="D462" s="107"/>
      <c r="E462" s="107"/>
      <c r="F462" s="107"/>
      <c r="G462" s="107"/>
      <c r="H462" s="107"/>
      <c r="I462" s="107"/>
      <c r="K462" s="107"/>
      <c r="L462" s="107"/>
      <c r="M462" s="107"/>
    </row>
    <row r="463" spans="1:13" s="106" customFormat="1" ht="14.1" customHeight="1" x14ac:dyDescent="0.2">
      <c r="A463" s="107"/>
      <c r="B463" s="107"/>
      <c r="C463" s="107"/>
      <c r="D463" s="107"/>
      <c r="E463" s="107"/>
      <c r="F463" s="107"/>
      <c r="G463" s="107"/>
      <c r="H463" s="107"/>
      <c r="I463" s="107"/>
      <c r="K463" s="107"/>
      <c r="L463" s="107"/>
      <c r="M463" s="107"/>
    </row>
    <row r="464" spans="1:13" s="106" customFormat="1" ht="14.1" customHeight="1" x14ac:dyDescent="0.2">
      <c r="A464" s="107"/>
      <c r="B464" s="107"/>
      <c r="C464" s="107"/>
      <c r="D464" s="107"/>
      <c r="E464" s="107"/>
      <c r="F464" s="107"/>
      <c r="G464" s="107"/>
      <c r="H464" s="107"/>
      <c r="I464" s="107"/>
      <c r="K464" s="107"/>
      <c r="L464" s="107"/>
      <c r="M464" s="107"/>
    </row>
    <row r="465" spans="1:13" s="106" customFormat="1" ht="14.1" customHeight="1" x14ac:dyDescent="0.2">
      <c r="A465" s="107"/>
      <c r="B465" s="107"/>
      <c r="C465" s="107"/>
      <c r="D465" s="107"/>
      <c r="E465" s="107"/>
      <c r="F465" s="107"/>
      <c r="G465" s="107"/>
      <c r="H465" s="107"/>
      <c r="I465" s="107"/>
      <c r="K465" s="107"/>
      <c r="L465" s="107"/>
      <c r="M465" s="107"/>
    </row>
    <row r="466" spans="1:13" s="106" customFormat="1" ht="14.1" customHeight="1" x14ac:dyDescent="0.2">
      <c r="A466" s="107"/>
      <c r="B466" s="107"/>
      <c r="C466" s="107"/>
      <c r="D466" s="107"/>
      <c r="E466" s="107"/>
      <c r="F466" s="107"/>
      <c r="G466" s="107"/>
      <c r="H466" s="107"/>
      <c r="I466" s="107"/>
      <c r="K466" s="107"/>
      <c r="L466" s="107"/>
      <c r="M466" s="107"/>
    </row>
    <row r="467" spans="1:13" s="106" customFormat="1" ht="14.1" customHeight="1" x14ac:dyDescent="0.2">
      <c r="A467" s="107"/>
      <c r="B467" s="107"/>
      <c r="C467" s="107"/>
      <c r="D467" s="107"/>
      <c r="E467" s="107"/>
      <c r="F467" s="107"/>
      <c r="G467" s="107"/>
      <c r="H467" s="107"/>
      <c r="I467" s="107"/>
      <c r="K467" s="107"/>
      <c r="L467" s="107"/>
      <c r="M467" s="107"/>
    </row>
    <row r="468" spans="1:13" s="106" customFormat="1" ht="14.1" customHeight="1" x14ac:dyDescent="0.2">
      <c r="A468" s="107"/>
      <c r="B468" s="107"/>
      <c r="C468" s="107"/>
      <c r="D468" s="107"/>
      <c r="E468" s="107"/>
      <c r="F468" s="107"/>
      <c r="G468" s="107"/>
      <c r="H468" s="107"/>
      <c r="I468" s="107"/>
      <c r="K468" s="107"/>
      <c r="L468" s="107"/>
      <c r="M468" s="107"/>
    </row>
    <row r="469" spans="1:13" s="106" customFormat="1" ht="14.1" customHeight="1" x14ac:dyDescent="0.2">
      <c r="A469" s="107"/>
      <c r="B469" s="107"/>
      <c r="C469" s="107"/>
      <c r="D469" s="107"/>
      <c r="E469" s="107"/>
      <c r="F469" s="107"/>
      <c r="G469" s="107"/>
      <c r="H469" s="107"/>
      <c r="I469" s="107"/>
      <c r="K469" s="107"/>
      <c r="L469" s="107"/>
      <c r="M469" s="107"/>
    </row>
    <row r="470" spans="1:13" s="106" customFormat="1" ht="14.1" customHeight="1" x14ac:dyDescent="0.2">
      <c r="A470" s="107"/>
      <c r="B470" s="107"/>
      <c r="C470" s="107"/>
      <c r="D470" s="107"/>
      <c r="E470" s="107"/>
      <c r="F470" s="107"/>
      <c r="G470" s="107"/>
      <c r="H470" s="107"/>
      <c r="I470" s="107"/>
      <c r="K470" s="107"/>
      <c r="L470" s="107"/>
      <c r="M470" s="107"/>
    </row>
    <row r="471" spans="1:13" s="106" customFormat="1" ht="14.1" customHeight="1" x14ac:dyDescent="0.2">
      <c r="A471" s="107"/>
      <c r="B471" s="107"/>
      <c r="C471" s="107"/>
      <c r="D471" s="107"/>
      <c r="E471" s="107"/>
      <c r="F471" s="107"/>
      <c r="G471" s="107"/>
      <c r="H471" s="107"/>
      <c r="I471" s="107"/>
      <c r="K471" s="107"/>
      <c r="L471" s="107"/>
      <c r="M471" s="107"/>
    </row>
    <row r="472" spans="1:13" s="106" customFormat="1" ht="14.1" customHeight="1" x14ac:dyDescent="0.2">
      <c r="A472" s="107"/>
      <c r="B472" s="107"/>
      <c r="C472" s="107"/>
      <c r="D472" s="107"/>
      <c r="E472" s="107"/>
      <c r="F472" s="107"/>
      <c r="G472" s="107"/>
      <c r="H472" s="107"/>
      <c r="I472" s="107"/>
      <c r="K472" s="107"/>
      <c r="L472" s="107"/>
      <c r="M472" s="107"/>
    </row>
    <row r="473" spans="1:13" s="106" customFormat="1" ht="14.1" customHeight="1" x14ac:dyDescent="0.2">
      <c r="A473" s="107"/>
      <c r="B473" s="107"/>
      <c r="C473" s="107"/>
      <c r="D473" s="107"/>
      <c r="E473" s="107"/>
      <c r="F473" s="107"/>
      <c r="G473" s="107"/>
      <c r="H473" s="107"/>
      <c r="I473" s="107"/>
      <c r="K473" s="107"/>
      <c r="L473" s="107"/>
      <c r="M473" s="107"/>
    </row>
    <row r="474" spans="1:13" s="106" customFormat="1" ht="14.1" customHeight="1" x14ac:dyDescent="0.2">
      <c r="A474" s="107"/>
      <c r="B474" s="107"/>
      <c r="C474" s="107"/>
      <c r="D474" s="107"/>
      <c r="E474" s="107"/>
      <c r="F474" s="107"/>
      <c r="G474" s="107"/>
      <c r="H474" s="107"/>
      <c r="I474" s="107"/>
      <c r="K474" s="107"/>
      <c r="L474" s="107"/>
      <c r="M474" s="107"/>
    </row>
    <row r="475" spans="1:13" s="106" customFormat="1" ht="14.1" customHeight="1" x14ac:dyDescent="0.2">
      <c r="A475" s="107"/>
      <c r="B475" s="107"/>
      <c r="C475" s="107"/>
      <c r="D475" s="107"/>
      <c r="E475" s="107"/>
      <c r="F475" s="107"/>
      <c r="G475" s="107"/>
      <c r="H475" s="107"/>
      <c r="I475" s="107"/>
      <c r="K475" s="107"/>
      <c r="L475" s="107"/>
      <c r="M475" s="107"/>
    </row>
    <row r="476" spans="1:13" s="106" customFormat="1" ht="14.1" customHeight="1" x14ac:dyDescent="0.2">
      <c r="A476" s="107"/>
      <c r="B476" s="107"/>
      <c r="C476" s="107"/>
      <c r="D476" s="107"/>
      <c r="E476" s="107"/>
      <c r="F476" s="107"/>
      <c r="G476" s="107"/>
      <c r="H476" s="107"/>
      <c r="I476" s="107"/>
      <c r="K476" s="107"/>
      <c r="L476" s="107"/>
      <c r="M476" s="107"/>
    </row>
    <row r="477" spans="1:13" s="106" customFormat="1" ht="14.1" customHeight="1" x14ac:dyDescent="0.2">
      <c r="A477" s="107"/>
      <c r="B477" s="107"/>
      <c r="C477" s="107"/>
      <c r="D477" s="107"/>
      <c r="E477" s="107"/>
      <c r="F477" s="107"/>
      <c r="G477" s="107"/>
      <c r="H477" s="107"/>
      <c r="I477" s="107"/>
      <c r="K477" s="107"/>
      <c r="L477" s="107"/>
      <c r="M477" s="107"/>
    </row>
    <row r="478" spans="1:13" s="106" customFormat="1" ht="14.1" customHeight="1" x14ac:dyDescent="0.2">
      <c r="A478" s="107"/>
      <c r="B478" s="107"/>
      <c r="C478" s="107"/>
      <c r="D478" s="107"/>
      <c r="E478" s="107"/>
      <c r="F478" s="107"/>
      <c r="G478" s="107"/>
      <c r="H478" s="107"/>
      <c r="I478" s="107"/>
      <c r="K478" s="107"/>
      <c r="L478" s="107"/>
      <c r="M478" s="107"/>
    </row>
    <row r="479" spans="1:13" s="106" customFormat="1" ht="14.1" customHeight="1" x14ac:dyDescent="0.2">
      <c r="A479" s="107"/>
      <c r="B479" s="107"/>
      <c r="C479" s="107"/>
      <c r="D479" s="107"/>
      <c r="E479" s="107"/>
      <c r="F479" s="107"/>
      <c r="G479" s="107"/>
      <c r="H479" s="107"/>
      <c r="I479" s="107"/>
      <c r="K479" s="107"/>
      <c r="L479" s="107"/>
      <c r="M479" s="107"/>
    </row>
    <row r="480" spans="1:13" s="106" customFormat="1" ht="14.1" customHeight="1" x14ac:dyDescent="0.2">
      <c r="A480" s="107"/>
      <c r="B480" s="107"/>
      <c r="C480" s="107"/>
      <c r="D480" s="107"/>
      <c r="E480" s="107"/>
      <c r="F480" s="107"/>
      <c r="G480" s="107"/>
      <c r="H480" s="107"/>
      <c r="I480" s="107"/>
      <c r="K480" s="107"/>
      <c r="L480" s="107"/>
      <c r="M480" s="107"/>
    </row>
    <row r="481" spans="1:13" s="106" customFormat="1" ht="14.1" customHeight="1" x14ac:dyDescent="0.2">
      <c r="A481" s="107"/>
      <c r="B481" s="107"/>
      <c r="C481" s="107"/>
      <c r="D481" s="107"/>
      <c r="E481" s="107"/>
      <c r="F481" s="107"/>
      <c r="G481" s="107"/>
      <c r="H481" s="107"/>
      <c r="I481" s="107"/>
      <c r="K481" s="107"/>
      <c r="L481" s="107"/>
      <c r="M481" s="107"/>
    </row>
    <row r="482" spans="1:13" s="106" customFormat="1" ht="14.1" customHeight="1" x14ac:dyDescent="0.2">
      <c r="A482" s="107"/>
      <c r="B482" s="107"/>
      <c r="C482" s="107"/>
      <c r="D482" s="107"/>
      <c r="E482" s="107"/>
      <c r="F482" s="107"/>
      <c r="G482" s="107"/>
      <c r="H482" s="107"/>
      <c r="I482" s="107"/>
      <c r="K482" s="107"/>
      <c r="L482" s="107"/>
      <c r="M482" s="107"/>
    </row>
    <row r="483" spans="1:13" s="106" customFormat="1" ht="14.1" customHeight="1" x14ac:dyDescent="0.2">
      <c r="A483" s="107"/>
      <c r="B483" s="107"/>
      <c r="C483" s="107"/>
      <c r="D483" s="107"/>
      <c r="E483" s="107"/>
      <c r="F483" s="107"/>
      <c r="G483" s="107"/>
      <c r="H483" s="107"/>
      <c r="I483" s="107"/>
      <c r="K483" s="107"/>
      <c r="L483" s="107"/>
      <c r="M483" s="107"/>
    </row>
    <row r="484" spans="1:13" s="106" customFormat="1" ht="14.1" customHeight="1" x14ac:dyDescent="0.2">
      <c r="A484" s="107"/>
      <c r="B484" s="107"/>
      <c r="C484" s="107"/>
      <c r="D484" s="107"/>
      <c r="E484" s="107"/>
      <c r="F484" s="107"/>
      <c r="G484" s="107"/>
      <c r="H484" s="107"/>
      <c r="I484" s="107"/>
      <c r="K484" s="107"/>
      <c r="L484" s="107"/>
      <c r="M484" s="107"/>
    </row>
    <row r="485" spans="1:13" s="106" customFormat="1" ht="14.1" customHeight="1" x14ac:dyDescent="0.2">
      <c r="A485" s="107"/>
      <c r="B485" s="107"/>
      <c r="C485" s="107"/>
      <c r="D485" s="107"/>
      <c r="E485" s="107"/>
      <c r="F485" s="107"/>
      <c r="G485" s="107"/>
      <c r="H485" s="107"/>
      <c r="I485" s="107"/>
      <c r="K485" s="107"/>
      <c r="L485" s="107"/>
      <c r="M485" s="107"/>
    </row>
    <row r="486" spans="1:13" s="106" customFormat="1" ht="14.1" customHeight="1" x14ac:dyDescent="0.2">
      <c r="A486" s="107"/>
      <c r="B486" s="107"/>
      <c r="C486" s="107"/>
      <c r="D486" s="107"/>
      <c r="E486" s="107"/>
      <c r="F486" s="107"/>
      <c r="G486" s="107"/>
      <c r="H486" s="107"/>
      <c r="I486" s="107"/>
      <c r="K486" s="107"/>
      <c r="L486" s="107"/>
      <c r="M486" s="107"/>
    </row>
    <row r="487" spans="1:13" s="106" customFormat="1" ht="14.1" customHeight="1" x14ac:dyDescent="0.2">
      <c r="A487" s="107"/>
      <c r="B487" s="107"/>
      <c r="C487" s="107"/>
      <c r="D487" s="107"/>
      <c r="E487" s="107"/>
      <c r="F487" s="107"/>
      <c r="G487" s="107"/>
      <c r="H487" s="107"/>
      <c r="I487" s="107"/>
      <c r="K487" s="107"/>
      <c r="L487" s="107"/>
      <c r="M487" s="107"/>
    </row>
    <row r="488" spans="1:13" s="106" customFormat="1" ht="14.1" customHeight="1" x14ac:dyDescent="0.2">
      <c r="A488" s="107"/>
      <c r="B488" s="107"/>
      <c r="C488" s="107"/>
      <c r="D488" s="107"/>
      <c r="E488" s="107"/>
      <c r="F488" s="107"/>
      <c r="G488" s="107"/>
      <c r="H488" s="107"/>
      <c r="I488" s="107"/>
      <c r="K488" s="107"/>
      <c r="L488" s="107"/>
      <c r="M488" s="107"/>
    </row>
    <row r="489" spans="1:13" s="106" customFormat="1" ht="14.1" customHeight="1" x14ac:dyDescent="0.2">
      <c r="A489" s="107"/>
      <c r="B489" s="107"/>
      <c r="C489" s="107"/>
      <c r="D489" s="107"/>
      <c r="E489" s="107"/>
      <c r="F489" s="107"/>
      <c r="G489" s="107"/>
      <c r="H489" s="107"/>
      <c r="I489" s="107"/>
      <c r="K489" s="107"/>
      <c r="L489" s="107"/>
      <c r="M489" s="107"/>
    </row>
    <row r="490" spans="1:13" s="106" customFormat="1" ht="14.1" customHeight="1" x14ac:dyDescent="0.2">
      <c r="A490" s="107"/>
      <c r="B490" s="107"/>
      <c r="C490" s="107"/>
      <c r="D490" s="107"/>
      <c r="E490" s="107"/>
      <c r="F490" s="107"/>
      <c r="G490" s="107"/>
      <c r="H490" s="107"/>
      <c r="I490" s="107"/>
      <c r="K490" s="107"/>
      <c r="L490" s="107"/>
      <c r="M490" s="107"/>
    </row>
    <row r="491" spans="1:13" s="106" customFormat="1" ht="14.1" customHeight="1" x14ac:dyDescent="0.2">
      <c r="A491" s="107"/>
      <c r="B491" s="107"/>
      <c r="C491" s="107"/>
      <c r="D491" s="107"/>
      <c r="E491" s="107"/>
      <c r="F491" s="107"/>
      <c r="G491" s="107"/>
      <c r="H491" s="107"/>
      <c r="I491" s="107"/>
      <c r="K491" s="107"/>
      <c r="L491" s="107"/>
      <c r="M491" s="107"/>
    </row>
    <row r="492" spans="1:13" s="106" customFormat="1" ht="14.1" customHeight="1" x14ac:dyDescent="0.2">
      <c r="A492" s="107"/>
      <c r="B492" s="107"/>
      <c r="C492" s="107"/>
      <c r="D492" s="107"/>
      <c r="E492" s="107"/>
      <c r="F492" s="107"/>
      <c r="G492" s="107"/>
      <c r="H492" s="107"/>
      <c r="I492" s="107"/>
      <c r="K492" s="107"/>
      <c r="L492" s="107"/>
      <c r="M492" s="107"/>
    </row>
    <row r="493" spans="1:13" s="106" customFormat="1" ht="14.1" customHeight="1" x14ac:dyDescent="0.2">
      <c r="A493" s="107"/>
      <c r="B493" s="107"/>
      <c r="C493" s="107"/>
      <c r="D493" s="107"/>
      <c r="E493" s="107"/>
      <c r="F493" s="107"/>
      <c r="G493" s="107"/>
      <c r="H493" s="107"/>
      <c r="I493" s="107"/>
      <c r="K493" s="107"/>
      <c r="L493" s="107"/>
      <c r="M493" s="107"/>
    </row>
    <row r="494" spans="1:13" s="106" customFormat="1" ht="14.1" customHeight="1" x14ac:dyDescent="0.2">
      <c r="A494" s="107"/>
      <c r="B494" s="107"/>
      <c r="C494" s="107"/>
      <c r="D494" s="107"/>
      <c r="E494" s="107"/>
      <c r="F494" s="107"/>
      <c r="G494" s="107"/>
      <c r="H494" s="107"/>
      <c r="I494" s="107"/>
      <c r="K494" s="107"/>
      <c r="L494" s="107"/>
      <c r="M494" s="107"/>
    </row>
    <row r="495" spans="1:13" s="106" customFormat="1" ht="14.1" customHeight="1" x14ac:dyDescent="0.2">
      <c r="A495" s="107"/>
      <c r="B495" s="107"/>
      <c r="C495" s="107"/>
      <c r="D495" s="107"/>
      <c r="E495" s="107"/>
      <c r="F495" s="107"/>
      <c r="G495" s="107"/>
      <c r="H495" s="107"/>
      <c r="I495" s="107"/>
      <c r="K495" s="107"/>
      <c r="L495" s="107"/>
      <c r="M495" s="107"/>
    </row>
  </sheetData>
  <mergeCells count="8">
    <mergeCell ref="A1:G2"/>
    <mergeCell ref="H1:H2"/>
    <mergeCell ref="I1:I2"/>
    <mergeCell ref="A3:A4"/>
    <mergeCell ref="B3:B4"/>
    <mergeCell ref="C3:C4"/>
    <mergeCell ref="D3:D4"/>
    <mergeCell ref="E3:E4"/>
  </mergeCells>
  <printOptions horizontalCentered="1" verticalCentered="1"/>
  <pageMargins left="1.1811023622047245" right="0.78740157480314965" top="1.1811023622047245" bottom="0.78740157480314965" header="0.51181102362204722" footer="0.51181102362204722"/>
  <pageSetup paperSize="9" scale="98" orientation="portrait" horizontalDpi="300" verticalDpi="300" r:id="rId1"/>
  <headerFooter alignWithMargins="0"/>
  <rowBreaks count="1" manualBreakCount="1">
    <brk id="42" max="8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view="pageBreakPreview" zoomScaleSheetLayoutView="100" workbookViewId="0">
      <selection activeCell="A3" sqref="A3:E3"/>
    </sheetView>
  </sheetViews>
  <sheetFormatPr defaultRowHeight="12.75" x14ac:dyDescent="0.2"/>
  <cols>
    <col min="1" max="1" width="9.7109375" style="137" customWidth="1"/>
    <col min="2" max="4" width="17.7109375" style="137" customWidth="1"/>
    <col min="5" max="5" width="18.7109375" style="137" customWidth="1"/>
  </cols>
  <sheetData>
    <row r="1" spans="1:5" ht="12" customHeight="1" x14ac:dyDescent="0.2"/>
    <row r="2" spans="1:5" ht="18" customHeight="1" x14ac:dyDescent="0.2">
      <c r="A2" s="295" t="s">
        <v>148</v>
      </c>
      <c r="B2" s="295"/>
      <c r="C2" s="295"/>
      <c r="D2" s="295"/>
      <c r="E2" s="295"/>
    </row>
    <row r="3" spans="1:5" ht="21" customHeight="1" x14ac:dyDescent="0.2">
      <c r="A3" s="296" t="s">
        <v>182</v>
      </c>
      <c r="B3" s="296"/>
      <c r="C3" s="296"/>
      <c r="D3" s="296"/>
      <c r="E3" s="296"/>
    </row>
    <row r="4" spans="1:5" ht="21" customHeight="1" x14ac:dyDescent="0.2">
      <c r="A4" s="297" t="s">
        <v>127</v>
      </c>
      <c r="B4" s="297"/>
      <c r="C4" s="297"/>
      <c r="D4" s="297"/>
      <c r="E4" s="297"/>
    </row>
    <row r="5" spans="1:5" ht="18" customHeight="1" x14ac:dyDescent="0.2">
      <c r="A5" s="297" t="s">
        <v>128</v>
      </c>
      <c r="B5" s="297"/>
      <c r="C5" s="297"/>
      <c r="D5" s="297"/>
      <c r="E5" s="297"/>
    </row>
    <row r="6" spans="1:5" ht="18" customHeight="1" x14ac:dyDescent="0.2">
      <c r="A6" s="297" t="s">
        <v>129</v>
      </c>
      <c r="B6" s="297"/>
      <c r="C6" s="297"/>
      <c r="D6" s="297"/>
      <c r="E6" s="297"/>
    </row>
    <row r="7" spans="1:5" ht="18" customHeight="1" x14ac:dyDescent="0.2">
      <c r="A7" s="297" t="s">
        <v>130</v>
      </c>
      <c r="B7" s="297"/>
      <c r="C7" s="297"/>
      <c r="D7" s="297"/>
      <c r="E7" s="297"/>
    </row>
    <row r="8" spans="1:5" ht="18" customHeight="1" x14ac:dyDescent="0.2">
      <c r="A8" s="138"/>
      <c r="B8" s="139"/>
      <c r="C8" s="140">
        <v>2017</v>
      </c>
      <c r="D8" s="141">
        <v>2091</v>
      </c>
      <c r="E8" s="139"/>
    </row>
    <row r="9" spans="1:5" x14ac:dyDescent="0.2">
      <c r="A9" s="142"/>
      <c r="B9"/>
      <c r="C9"/>
      <c r="D9"/>
      <c r="E9"/>
    </row>
    <row r="10" spans="1:5" x14ac:dyDescent="0.2">
      <c r="A10" s="291" t="s">
        <v>131</v>
      </c>
      <c r="B10" s="291"/>
      <c r="C10" s="291"/>
      <c r="D10"/>
      <c r="E10"/>
    </row>
    <row r="11" spans="1:5" s="144" customFormat="1" ht="21.75" customHeight="1" x14ac:dyDescent="0.2">
      <c r="A11" s="292" t="s">
        <v>132</v>
      </c>
      <c r="B11" s="143" t="s">
        <v>133</v>
      </c>
      <c r="C11" s="143" t="s">
        <v>134</v>
      </c>
      <c r="D11" s="143" t="s">
        <v>135</v>
      </c>
      <c r="E11" s="143" t="s">
        <v>136</v>
      </c>
    </row>
    <row r="12" spans="1:5" ht="12.75" customHeight="1" x14ac:dyDescent="0.2">
      <c r="A12" s="292"/>
      <c r="B12" s="145" t="s">
        <v>137</v>
      </c>
      <c r="C12" s="145" t="s">
        <v>138</v>
      </c>
      <c r="D12" s="145" t="s">
        <v>139</v>
      </c>
      <c r="E12" s="146" t="s">
        <v>140</v>
      </c>
    </row>
    <row r="13" spans="1:5" x14ac:dyDescent="0.2">
      <c r="A13" s="147">
        <v>2017</v>
      </c>
      <c r="B13" s="148">
        <v>26457666.34</v>
      </c>
      <c r="C13" s="148">
        <v>25327094.870000001</v>
      </c>
      <c r="D13" s="148">
        <v>1130571.4699999988</v>
      </c>
      <c r="E13" s="148">
        <v>26318424.199999999</v>
      </c>
    </row>
    <row r="14" spans="1:5" x14ac:dyDescent="0.2">
      <c r="A14" s="147">
        <v>2018</v>
      </c>
      <c r="B14" s="148">
        <v>50425744.645605899</v>
      </c>
      <c r="C14" s="148">
        <v>23833090.901687767</v>
      </c>
      <c r="D14" s="148">
        <v>26592653.743918132</v>
      </c>
      <c r="E14" s="148">
        <v>52911077.943918131</v>
      </c>
    </row>
    <row r="15" spans="1:5" x14ac:dyDescent="0.2">
      <c r="A15" s="147">
        <v>2019</v>
      </c>
      <c r="B15" s="148">
        <v>49645926.902732722</v>
      </c>
      <c r="C15" s="148">
        <v>24769425.03852132</v>
      </c>
      <c r="D15" s="148">
        <v>24876501.864211403</v>
      </c>
      <c r="E15" s="148">
        <v>77787579.808129534</v>
      </c>
    </row>
    <row r="16" spans="1:5" x14ac:dyDescent="0.2">
      <c r="A16" s="147">
        <v>2020</v>
      </c>
      <c r="B16" s="148">
        <v>51712126.221148483</v>
      </c>
      <c r="C16" s="148">
        <v>25549933.820277788</v>
      </c>
      <c r="D16" s="148">
        <v>26162192.400870696</v>
      </c>
      <c r="E16" s="148">
        <v>103949772.20900023</v>
      </c>
    </row>
    <row r="17" spans="1:5" x14ac:dyDescent="0.2">
      <c r="A17" s="147">
        <v>2021</v>
      </c>
      <c r="B17" s="148">
        <v>53828133.80721081</v>
      </c>
      <c r="C17" s="148">
        <v>25987732.790529966</v>
      </c>
      <c r="D17" s="148">
        <v>27840401.016680844</v>
      </c>
      <c r="E17" s="148">
        <v>131790173.22568107</v>
      </c>
    </row>
    <row r="18" spans="1:5" x14ac:dyDescent="0.2">
      <c r="A18" s="147">
        <v>2022</v>
      </c>
      <c r="B18" s="148">
        <v>56088762.271225788</v>
      </c>
      <c r="C18" s="148">
        <v>26794465.910524622</v>
      </c>
      <c r="D18" s="148">
        <v>29294296.360701166</v>
      </c>
      <c r="E18" s="148">
        <v>161084469.58638224</v>
      </c>
    </row>
    <row r="19" spans="1:5" x14ac:dyDescent="0.2">
      <c r="A19" s="147">
        <v>2023</v>
      </c>
      <c r="B19" s="148">
        <v>58469594.007050999</v>
      </c>
      <c r="C19" s="148">
        <v>27859560.189467479</v>
      </c>
      <c r="D19" s="148">
        <v>30610033.81758352</v>
      </c>
      <c r="E19" s="148">
        <v>191694503.40396577</v>
      </c>
    </row>
    <row r="20" spans="1:5" x14ac:dyDescent="0.2">
      <c r="A20" s="147">
        <v>2024</v>
      </c>
      <c r="B20" s="148">
        <v>60917315.333057255</v>
      </c>
      <c r="C20" s="148">
        <v>28731774.862411015</v>
      </c>
      <c r="D20" s="148">
        <v>32185540.47064624</v>
      </c>
      <c r="E20" s="148">
        <v>223880043.874612</v>
      </c>
    </row>
    <row r="21" spans="1:5" x14ac:dyDescent="0.2">
      <c r="A21" s="147">
        <v>2025</v>
      </c>
      <c r="B21" s="148">
        <v>63488130.980014861</v>
      </c>
      <c r="C21" s="148">
        <v>29816283.056878239</v>
      </c>
      <c r="D21" s="148">
        <v>33671847.923136622</v>
      </c>
      <c r="E21" s="148">
        <v>257551891.79774863</v>
      </c>
    </row>
    <row r="22" spans="1:5" x14ac:dyDescent="0.2">
      <c r="A22" s="147">
        <v>2026</v>
      </c>
      <c r="B22" s="148">
        <v>66146694.884659141</v>
      </c>
      <c r="C22" s="148">
        <v>30812116.820820063</v>
      </c>
      <c r="D22" s="148">
        <v>35334578.063839078</v>
      </c>
      <c r="E22" s="148">
        <v>292886469.8615877</v>
      </c>
    </row>
    <row r="23" spans="1:5" x14ac:dyDescent="0.2">
      <c r="A23" s="147">
        <v>2027</v>
      </c>
      <c r="B23" s="148">
        <v>69032068.604749084</v>
      </c>
      <c r="C23" s="148">
        <v>33002996.903396238</v>
      </c>
      <c r="D23" s="148">
        <v>36029071.70135285</v>
      </c>
      <c r="E23" s="148">
        <v>328915541.56294054</v>
      </c>
    </row>
    <row r="24" spans="1:5" x14ac:dyDescent="0.2">
      <c r="A24" s="147">
        <v>2028</v>
      </c>
      <c r="B24" s="148">
        <v>72009105.105673343</v>
      </c>
      <c r="C24" s="148">
        <v>35617339.067887194</v>
      </c>
      <c r="D24" s="148">
        <v>36391766.037786148</v>
      </c>
      <c r="E24" s="148">
        <v>365307307.60072666</v>
      </c>
    </row>
    <row r="25" spans="1:5" x14ac:dyDescent="0.2">
      <c r="A25" s="147">
        <v>2029</v>
      </c>
      <c r="B25" s="148">
        <v>74962363.979597881</v>
      </c>
      <c r="C25" s="148">
        <v>37698748.242985696</v>
      </c>
      <c r="D25" s="148">
        <v>37263615.736612186</v>
      </c>
      <c r="E25" s="148">
        <v>402570923.33733886</v>
      </c>
    </row>
    <row r="26" spans="1:5" x14ac:dyDescent="0.2">
      <c r="A26" s="147">
        <v>2030</v>
      </c>
      <c r="B26" s="148">
        <v>77942730.353807166</v>
      </c>
      <c r="C26" s="148">
        <v>39449496.922455363</v>
      </c>
      <c r="D26" s="148">
        <v>38493233.431351803</v>
      </c>
      <c r="E26" s="148">
        <v>441064156.76869065</v>
      </c>
    </row>
    <row r="27" spans="1:5" x14ac:dyDescent="0.2">
      <c r="A27" s="147">
        <v>2031</v>
      </c>
      <c r="B27" s="148">
        <v>81023772.583584368</v>
      </c>
      <c r="C27" s="148">
        <v>41389507.10207133</v>
      </c>
      <c r="D27" s="148">
        <v>39634265.481513038</v>
      </c>
      <c r="E27" s="148">
        <v>480698422.25020367</v>
      </c>
    </row>
    <row r="28" spans="1:5" x14ac:dyDescent="0.2">
      <c r="A28" s="147">
        <v>2032</v>
      </c>
      <c r="B28" s="148">
        <v>84135123.072032616</v>
      </c>
      <c r="C28" s="148">
        <v>42867138.029470161</v>
      </c>
      <c r="D28" s="148">
        <v>41267985.042562455</v>
      </c>
      <c r="E28" s="148">
        <v>521966407.29276609</v>
      </c>
    </row>
    <row r="29" spans="1:5" x14ac:dyDescent="0.2">
      <c r="A29" s="147">
        <v>2033</v>
      </c>
      <c r="B29" s="148">
        <v>79609092.989053875</v>
      </c>
      <c r="C29" s="148">
        <v>44438747.100614928</v>
      </c>
      <c r="D29" s="148">
        <v>35170345.888438947</v>
      </c>
      <c r="E29" s="148">
        <v>557136753.18120503</v>
      </c>
    </row>
    <row r="30" spans="1:5" x14ac:dyDescent="0.2">
      <c r="A30" s="147">
        <v>2034</v>
      </c>
      <c r="B30" s="148">
        <v>81808287.735524267</v>
      </c>
      <c r="C30" s="148">
        <v>45768908.411695778</v>
      </c>
      <c r="D30" s="148">
        <v>36039379.323828489</v>
      </c>
      <c r="E30" s="148">
        <v>593176132.50503349</v>
      </c>
    </row>
    <row r="31" spans="1:5" x14ac:dyDescent="0.2">
      <c r="A31" s="147">
        <v>2035</v>
      </c>
      <c r="B31" s="148">
        <v>84713868.326281637</v>
      </c>
      <c r="C31" s="148">
        <v>47096389.848724931</v>
      </c>
      <c r="D31" s="148">
        <v>37617478.477556705</v>
      </c>
      <c r="E31" s="148">
        <v>630793610.9825902</v>
      </c>
    </row>
    <row r="32" spans="1:5" x14ac:dyDescent="0.2">
      <c r="A32" s="147">
        <v>2036</v>
      </c>
      <c r="B32" s="148">
        <v>87712468.812520832</v>
      </c>
      <c r="C32" s="148">
        <v>48321744.992067657</v>
      </c>
      <c r="D32" s="148">
        <v>39390723.820453174</v>
      </c>
      <c r="E32" s="148">
        <v>670184334.80304337</v>
      </c>
    </row>
    <row r="33" spans="1:5" x14ac:dyDescent="0.2">
      <c r="A33" s="147">
        <v>2037</v>
      </c>
      <c r="B33" s="148">
        <v>90851481.469296858</v>
      </c>
      <c r="C33" s="148">
        <v>49800612.358185947</v>
      </c>
      <c r="D33" s="148">
        <v>41050869.111110911</v>
      </c>
      <c r="E33" s="148">
        <v>711235203.91415429</v>
      </c>
    </row>
    <row r="34" spans="1:5" x14ac:dyDescent="0.2">
      <c r="A34" s="147">
        <v>2038</v>
      </c>
      <c r="B34" s="148">
        <v>94102084.12080878</v>
      </c>
      <c r="C34" s="148">
        <v>51311416.948537096</v>
      </c>
      <c r="D34" s="148">
        <v>42790667.172271684</v>
      </c>
      <c r="E34" s="148">
        <v>754025871.08642602</v>
      </c>
    </row>
    <row r="35" spans="1:5" x14ac:dyDescent="0.2">
      <c r="A35" s="147">
        <v>2039</v>
      </c>
      <c r="B35" s="148">
        <v>97439152.099303141</v>
      </c>
      <c r="C35" s="148">
        <v>52553890.165602863</v>
      </c>
      <c r="D35" s="148">
        <v>44885261.933700278</v>
      </c>
      <c r="E35" s="148">
        <v>798911133.02012634</v>
      </c>
    </row>
    <row r="36" spans="1:5" x14ac:dyDescent="0.2">
      <c r="A36" s="147">
        <v>2040</v>
      </c>
      <c r="B36" s="148">
        <v>100910451.38701728</v>
      </c>
      <c r="C36" s="148">
        <v>53791566.330306113</v>
      </c>
      <c r="D36" s="148">
        <v>47118885.056711167</v>
      </c>
      <c r="E36" s="148">
        <v>846030018.07683754</v>
      </c>
    </row>
    <row r="37" spans="1:5" x14ac:dyDescent="0.2">
      <c r="A37" s="147">
        <v>2041</v>
      </c>
      <c r="B37" s="148">
        <v>75840778.233680233</v>
      </c>
      <c r="C37" s="148">
        <v>56478652.962559603</v>
      </c>
      <c r="D37" s="148">
        <v>19362125.27112063</v>
      </c>
      <c r="E37" s="148">
        <v>865392143.34795821</v>
      </c>
    </row>
    <row r="38" spans="1:5" x14ac:dyDescent="0.2">
      <c r="A38" s="147">
        <v>2042</v>
      </c>
      <c r="B38" s="148">
        <v>77368038.896700621</v>
      </c>
      <c r="C38" s="148">
        <v>57441378.732937187</v>
      </c>
      <c r="D38" s="148">
        <v>19926660.163763434</v>
      </c>
      <c r="E38" s="148">
        <v>885318803.51172161</v>
      </c>
    </row>
    <row r="39" spans="1:5" x14ac:dyDescent="0.2">
      <c r="A39" s="147">
        <v>2043</v>
      </c>
      <c r="B39" s="148">
        <v>78885278.753509939</v>
      </c>
      <c r="C39" s="148">
        <v>57927479.025858127</v>
      </c>
      <c r="D39" s="148">
        <v>20957799.727651812</v>
      </c>
      <c r="E39" s="148">
        <v>906276603.23937345</v>
      </c>
    </row>
    <row r="40" spans="1:5" x14ac:dyDescent="0.2">
      <c r="A40" s="147">
        <v>2044</v>
      </c>
      <c r="B40" s="148">
        <v>80479472.844303727</v>
      </c>
      <c r="C40" s="148">
        <v>58526213.68981421</v>
      </c>
      <c r="D40" s="148">
        <v>21953259.154489517</v>
      </c>
      <c r="E40" s="148">
        <v>928229862.39386296</v>
      </c>
    </row>
    <row r="41" spans="1:5" x14ac:dyDescent="0.2">
      <c r="A41" s="147">
        <v>2045</v>
      </c>
      <c r="B41" s="148">
        <v>82187608.351122767</v>
      </c>
      <c r="C41" s="148">
        <v>59628327.488216259</v>
      </c>
      <c r="D41" s="148">
        <v>22559280.862906508</v>
      </c>
      <c r="E41" s="148">
        <v>950789143.25676942</v>
      </c>
    </row>
    <row r="42" spans="1:5" x14ac:dyDescent="0.2">
      <c r="A42" s="147">
        <v>2046</v>
      </c>
      <c r="B42" s="148">
        <v>83934764.347714871</v>
      </c>
      <c r="C42" s="148">
        <v>60717731.158419825</v>
      </c>
      <c r="D42" s="148">
        <v>23217033.189295046</v>
      </c>
      <c r="E42" s="148">
        <v>974006176.44606447</v>
      </c>
    </row>
    <row r="43" spans="1:5" x14ac:dyDescent="0.2">
      <c r="A43" s="147">
        <v>2047</v>
      </c>
      <c r="B43" s="148">
        <v>85774765.062876865</v>
      </c>
      <c r="C43" s="148">
        <v>62301078.389597379</v>
      </c>
      <c r="D43" s="148">
        <v>23473686.673279487</v>
      </c>
      <c r="E43" s="148">
        <v>997479863.119344</v>
      </c>
    </row>
    <row r="44" spans="1:5" x14ac:dyDescent="0.2">
      <c r="A44" s="147">
        <v>2048</v>
      </c>
      <c r="B44" s="148">
        <v>87630409.18630746</v>
      </c>
      <c r="C44" s="148">
        <v>63846457.452974103</v>
      </c>
      <c r="D44" s="148">
        <v>23783951.733333357</v>
      </c>
      <c r="E44" s="148">
        <v>1021263814.8526773</v>
      </c>
    </row>
    <row r="45" spans="1:5" x14ac:dyDescent="0.2">
      <c r="A45" s="147">
        <v>2049</v>
      </c>
      <c r="B45" s="148">
        <v>89515664.920824066</v>
      </c>
      <c r="C45" s="148">
        <v>65460817.688841313</v>
      </c>
      <c r="D45" s="148">
        <v>24054847.231982753</v>
      </c>
      <c r="E45" s="148">
        <v>1045318662.0846601</v>
      </c>
    </row>
    <row r="46" spans="1:5" x14ac:dyDescent="0.2">
      <c r="A46" s="147">
        <v>2050</v>
      </c>
      <c r="B46" s="148">
        <v>91420301.042994991</v>
      </c>
      <c r="C46" s="148">
        <v>67064894.937091723</v>
      </c>
      <c r="D46" s="148">
        <v>24355406.105903268</v>
      </c>
      <c r="E46" s="148">
        <v>1069674068.1905633</v>
      </c>
    </row>
    <row r="47" spans="1:5" x14ac:dyDescent="0.2">
      <c r="A47" s="147">
        <v>2051</v>
      </c>
      <c r="B47" s="148">
        <v>93350850.403582498</v>
      </c>
      <c r="C47" s="148">
        <v>68705637.986275986</v>
      </c>
      <c r="D47" s="148">
        <v>24645212.417306513</v>
      </c>
      <c r="E47" s="148">
        <v>1094319280.6078699</v>
      </c>
    </row>
    <row r="48" spans="1:5" x14ac:dyDescent="0.2">
      <c r="A48" s="147">
        <v>2052</v>
      </c>
      <c r="B48" s="148">
        <v>95305875.250535041</v>
      </c>
      <c r="C48" s="148">
        <v>70374531.015764356</v>
      </c>
      <c r="D48" s="148">
        <v>24931344.234770685</v>
      </c>
      <c r="E48" s="148">
        <v>1119250624.8426406</v>
      </c>
    </row>
    <row r="49" spans="1:5" x14ac:dyDescent="0.2">
      <c r="A49" s="147">
        <v>2053</v>
      </c>
      <c r="B49" s="148">
        <v>97285726.195698977</v>
      </c>
      <c r="C49" s="148">
        <v>72076686.74503313</v>
      </c>
      <c r="D49" s="148">
        <v>25209039.450665846</v>
      </c>
      <c r="E49" s="148">
        <v>1144459664.2933066</v>
      </c>
    </row>
    <row r="50" spans="1:5" x14ac:dyDescent="0.2">
      <c r="A50" s="147">
        <v>2054</v>
      </c>
      <c r="B50" s="148">
        <v>99286430.680417299</v>
      </c>
      <c r="C50" s="148">
        <v>73776835.07976751</v>
      </c>
      <c r="D50" s="148">
        <v>25509595.600649789</v>
      </c>
      <c r="E50" s="148">
        <v>1169969259.8939564</v>
      </c>
    </row>
    <row r="51" spans="1:5" x14ac:dyDescent="0.2">
      <c r="A51" s="147">
        <v>2055</v>
      </c>
      <c r="B51" s="148">
        <v>101316607.96716367</v>
      </c>
      <c r="C51" s="148">
        <v>75546837.125003487</v>
      </c>
      <c r="D51" s="148">
        <v>25769770.84216018</v>
      </c>
      <c r="E51" s="148">
        <v>1195739030.7361166</v>
      </c>
    </row>
    <row r="52" spans="1:5" x14ac:dyDescent="0.2">
      <c r="A52" s="147">
        <v>2056</v>
      </c>
      <c r="B52" s="148">
        <v>103366242.40075269</v>
      </c>
      <c r="C52" s="148">
        <v>77310141.305294082</v>
      </c>
      <c r="D52" s="148">
        <v>26056101.095458612</v>
      </c>
      <c r="E52" s="148">
        <v>1221795131.8315752</v>
      </c>
    </row>
    <row r="53" spans="1:5" x14ac:dyDescent="0.2">
      <c r="A53" s="147">
        <v>2057</v>
      </c>
      <c r="B53" s="148">
        <v>105445331.11492844</v>
      </c>
      <c r="C53" s="148">
        <v>79150393.652368203</v>
      </c>
      <c r="D53" s="148">
        <v>26294937.462560236</v>
      </c>
      <c r="E53" s="148">
        <v>1248090069.2941353</v>
      </c>
    </row>
    <row r="54" spans="1:5" x14ac:dyDescent="0.2">
      <c r="A54" s="147">
        <v>2058</v>
      </c>
      <c r="B54" s="148">
        <v>107538435.964839</v>
      </c>
      <c r="C54" s="148">
        <v>80941067.898606136</v>
      </c>
      <c r="D54" s="148">
        <v>26597368.06623286</v>
      </c>
      <c r="E54" s="148">
        <v>1274687437.3603683</v>
      </c>
    </row>
    <row r="55" spans="1:5" x14ac:dyDescent="0.2">
      <c r="A55" s="147">
        <v>2059</v>
      </c>
      <c r="B55" s="148">
        <v>109657857.96762927</v>
      </c>
      <c r="C55" s="148">
        <v>82766367.546582848</v>
      </c>
      <c r="D55" s="148">
        <v>26891490.421046421</v>
      </c>
      <c r="E55" s="148">
        <v>1301578927.7814147</v>
      </c>
    </row>
    <row r="56" spans="1:5" x14ac:dyDescent="0.2">
      <c r="A56" s="147">
        <v>2060</v>
      </c>
      <c r="B56" s="148">
        <v>111799326.87993167</v>
      </c>
      <c r="C56" s="148">
        <v>84587915.883230239</v>
      </c>
      <c r="D56" s="148">
        <v>27211410.996701434</v>
      </c>
      <c r="E56" s="148">
        <v>1328790338.7781162</v>
      </c>
    </row>
    <row r="57" spans="1:5" x14ac:dyDescent="0.2">
      <c r="A57" s="147">
        <v>2061</v>
      </c>
      <c r="B57" s="148">
        <v>113972264.80502883</v>
      </c>
      <c r="C57" s="148">
        <v>86483786.550959498</v>
      </c>
      <c r="D57" s="148">
        <v>27488478.254069328</v>
      </c>
      <c r="E57" s="148">
        <v>1356278817.0321856</v>
      </c>
    </row>
    <row r="58" spans="1:5" x14ac:dyDescent="0.2">
      <c r="A58" s="147">
        <v>2062</v>
      </c>
      <c r="B58" s="148">
        <v>116165843.2201263</v>
      </c>
      <c r="C58" s="148">
        <v>88370728.496478409</v>
      </c>
      <c r="D58" s="148">
        <v>27795114.723647892</v>
      </c>
      <c r="E58" s="148">
        <v>1384073931.7558334</v>
      </c>
    </row>
    <row r="59" spans="1:5" x14ac:dyDescent="0.2">
      <c r="A59" s="147">
        <v>2063</v>
      </c>
      <c r="B59" s="148">
        <v>118382320.62708712</v>
      </c>
      <c r="C59" s="148">
        <v>90252897.905341148</v>
      </c>
      <c r="D59" s="148">
        <v>28129422.721745968</v>
      </c>
      <c r="E59" s="148">
        <v>1412203354.4775794</v>
      </c>
    </row>
    <row r="60" spans="1:5" x14ac:dyDescent="0.2">
      <c r="A60" s="147">
        <v>2064</v>
      </c>
      <c r="B60" s="148">
        <v>120631564.79957852</v>
      </c>
      <c r="C60" s="148">
        <v>92211672.669079006</v>
      </c>
      <c r="D60" s="148">
        <v>28419892.130499512</v>
      </c>
      <c r="E60" s="148">
        <v>1440623246.608079</v>
      </c>
    </row>
    <row r="61" spans="1:5" x14ac:dyDescent="0.2">
      <c r="A61" s="147">
        <v>2065</v>
      </c>
      <c r="B61" s="148">
        <v>122902334.27462465</v>
      </c>
      <c r="C61" s="148">
        <v>94160234.62651816</v>
      </c>
      <c r="D61" s="148">
        <v>28742099.648106486</v>
      </c>
      <c r="E61" s="148">
        <v>1469365346.2561855</v>
      </c>
    </row>
    <row r="62" spans="1:5" x14ac:dyDescent="0.2">
      <c r="A62" s="147">
        <v>2066</v>
      </c>
      <c r="B62" s="148">
        <v>125206078.11161804</v>
      </c>
      <c r="C62" s="148">
        <v>96193314.927660063</v>
      </c>
      <c r="D62" s="148">
        <v>29012763.183957979</v>
      </c>
      <c r="E62" s="148">
        <v>1498378109.4401436</v>
      </c>
    </row>
    <row r="63" spans="1:5" x14ac:dyDescent="0.2">
      <c r="A63" s="147">
        <v>2067</v>
      </c>
      <c r="B63" s="148">
        <v>117708684.97547425</v>
      </c>
      <c r="C63" s="148">
        <v>98216161.525155216</v>
      </c>
      <c r="D63" s="148">
        <v>19492523.450319037</v>
      </c>
      <c r="E63" s="148">
        <v>1517870632.8904626</v>
      </c>
    </row>
    <row r="64" spans="1:5" x14ac:dyDescent="0.2">
      <c r="A64" s="147">
        <v>2068</v>
      </c>
      <c r="B64" s="148">
        <v>119264745.36399631</v>
      </c>
      <c r="C64" s="148">
        <v>100183824.70335425</v>
      </c>
      <c r="D64" s="148">
        <v>19080920.660642058</v>
      </c>
      <c r="E64" s="148">
        <v>1536951553.5511048</v>
      </c>
    </row>
    <row r="65" spans="1:5" x14ac:dyDescent="0.2">
      <c r="A65" s="147">
        <v>2069</v>
      </c>
      <c r="B65" s="148">
        <v>120801520.71087879</v>
      </c>
      <c r="C65" s="148">
        <v>102281602.88646428</v>
      </c>
      <c r="D65" s="148">
        <v>18519917.824414507</v>
      </c>
      <c r="E65" s="148">
        <v>1555471471.3755193</v>
      </c>
    </row>
    <row r="66" spans="1:5" x14ac:dyDescent="0.2">
      <c r="A66" s="147">
        <v>2070</v>
      </c>
      <c r="B66" s="148">
        <v>122310122.76908904</v>
      </c>
      <c r="C66" s="148">
        <v>104367703.92011334</v>
      </c>
      <c r="D66" s="148">
        <v>17942418.848975703</v>
      </c>
      <c r="E66" s="148">
        <v>1573413890.2244949</v>
      </c>
    </row>
    <row r="67" spans="1:5" x14ac:dyDescent="0.2">
      <c r="A67" s="147">
        <v>2071</v>
      </c>
      <c r="B67" s="148">
        <v>123789638.58661538</v>
      </c>
      <c r="C67" s="148">
        <v>106395239.72538075</v>
      </c>
      <c r="D67" s="148">
        <v>17394398.861234635</v>
      </c>
      <c r="E67" s="148">
        <v>1590808289.0857296</v>
      </c>
    </row>
    <row r="68" spans="1:5" x14ac:dyDescent="0.2">
      <c r="A68" s="147">
        <v>2072</v>
      </c>
      <c r="B68" s="148">
        <v>125241914.79448952</v>
      </c>
      <c r="C68" s="148">
        <v>108557376.33046962</v>
      </c>
      <c r="D68" s="148">
        <v>16684538.464019895</v>
      </c>
      <c r="E68" s="148">
        <v>1607492827.5497494</v>
      </c>
    </row>
    <row r="69" spans="1:5" x14ac:dyDescent="0.2">
      <c r="A69" s="147">
        <v>2073</v>
      </c>
      <c r="B69" s="148">
        <v>126657319.95039755</v>
      </c>
      <c r="C69" s="148">
        <v>110659537.42413108</v>
      </c>
      <c r="D69" s="148">
        <v>15997782.526266471</v>
      </c>
      <c r="E69" s="148">
        <v>1623490610.0760159</v>
      </c>
    </row>
    <row r="70" spans="1:5" x14ac:dyDescent="0.2">
      <c r="A70" s="147">
        <v>2074</v>
      </c>
      <c r="B70" s="148">
        <v>128037320.40991332</v>
      </c>
      <c r="C70" s="148">
        <v>112846656.11506526</v>
      </c>
      <c r="D70" s="148">
        <v>15190664.294848055</v>
      </c>
      <c r="E70" s="148">
        <v>1638681274.3708639</v>
      </c>
    </row>
    <row r="71" spans="1:5" x14ac:dyDescent="0.2">
      <c r="A71" s="147">
        <v>2075</v>
      </c>
      <c r="B71" s="148">
        <v>129374775.64465512</v>
      </c>
      <c r="C71" s="148">
        <v>114970852.9245576</v>
      </c>
      <c r="D71" s="148">
        <v>14403922.720097527</v>
      </c>
      <c r="E71" s="148">
        <v>1653085197.0909615</v>
      </c>
    </row>
    <row r="72" spans="1:5" x14ac:dyDescent="0.2">
      <c r="A72" s="147">
        <v>2076</v>
      </c>
      <c r="B72" s="148">
        <v>130670990.60019064</v>
      </c>
      <c r="C72" s="148">
        <v>117236315.84266634</v>
      </c>
      <c r="D72" s="148">
        <v>13434674.757524297</v>
      </c>
      <c r="E72" s="148">
        <v>1666519871.8484857</v>
      </c>
    </row>
    <row r="73" spans="1:5" x14ac:dyDescent="0.2">
      <c r="A73" s="147">
        <v>2077</v>
      </c>
      <c r="B73" s="148">
        <v>131915098.39226434</v>
      </c>
      <c r="C73" s="148">
        <v>119437316.20116405</v>
      </c>
      <c r="D73" s="148">
        <v>12477782.191100284</v>
      </c>
      <c r="E73" s="148">
        <v>1678997654.0395861</v>
      </c>
    </row>
    <row r="74" spans="1:5" x14ac:dyDescent="0.2">
      <c r="A74" s="147">
        <v>2078</v>
      </c>
      <c r="B74" s="148">
        <v>133107925.01264535</v>
      </c>
      <c r="C74" s="148">
        <v>121727049.78083603</v>
      </c>
      <c r="D74" s="148">
        <v>11380875.231809318</v>
      </c>
      <c r="E74" s="148">
        <v>1690378529.2713954</v>
      </c>
    </row>
    <row r="75" spans="1:5" x14ac:dyDescent="0.2">
      <c r="A75" s="147">
        <v>2079</v>
      </c>
      <c r="B75" s="148">
        <v>134241155.4511137</v>
      </c>
      <c r="C75" s="148">
        <v>124057486.18676342</v>
      </c>
      <c r="D75" s="148">
        <v>10183669.26435028</v>
      </c>
      <c r="E75" s="148">
        <v>1700562198.5357456</v>
      </c>
    </row>
    <row r="76" spans="1:5" x14ac:dyDescent="0.2">
      <c r="A76" s="147">
        <v>2080</v>
      </c>
      <c r="B76" s="148">
        <v>135308858.82247832</v>
      </c>
      <c r="C76" s="148">
        <v>126377820.62607335</v>
      </c>
      <c r="D76" s="148">
        <v>8931038.1964049786</v>
      </c>
      <c r="E76" s="148">
        <v>1709493236.7321506</v>
      </c>
    </row>
    <row r="77" spans="1:5" x14ac:dyDescent="0.2">
      <c r="A77" s="147">
        <v>2081</v>
      </c>
      <c r="B77" s="148">
        <v>136307797.89478332</v>
      </c>
      <c r="C77" s="148">
        <v>128791025.78619687</v>
      </c>
      <c r="D77" s="148">
        <v>7516772.1085864455</v>
      </c>
      <c r="E77" s="148">
        <v>1717010008.8407371</v>
      </c>
    </row>
    <row r="78" spans="1:5" x14ac:dyDescent="0.2">
      <c r="A78" s="147">
        <v>2082</v>
      </c>
      <c r="B78" s="148">
        <v>137228364.07674643</v>
      </c>
      <c r="C78" s="148">
        <v>131134084.69800049</v>
      </c>
      <c r="D78" s="148">
        <v>6094279.3787459433</v>
      </c>
      <c r="E78" s="148">
        <v>1723104288.2194831</v>
      </c>
    </row>
    <row r="79" spans="1:5" x14ac:dyDescent="0.2">
      <c r="A79" s="147">
        <v>2083</v>
      </c>
      <c r="B79" s="148">
        <v>138070154.53289545</v>
      </c>
      <c r="C79" s="148">
        <v>133632033.40140064</v>
      </c>
      <c r="D79" s="148">
        <v>4438121.1314948052</v>
      </c>
      <c r="E79" s="148">
        <v>1727542409.3509779</v>
      </c>
    </row>
    <row r="80" spans="1:5" x14ac:dyDescent="0.2">
      <c r="A80" s="147">
        <v>2084</v>
      </c>
      <c r="B80" s="148">
        <v>138819241.36591733</v>
      </c>
      <c r="C80" s="148">
        <v>136112532.39287394</v>
      </c>
      <c r="D80" s="148">
        <v>2706708.9730433822</v>
      </c>
      <c r="E80" s="148">
        <v>1730249118.3240213</v>
      </c>
    </row>
    <row r="81" spans="1:5" x14ac:dyDescent="0.2">
      <c r="A81" s="147">
        <v>2085</v>
      </c>
      <c r="B81" s="148">
        <v>139471202.66334391</v>
      </c>
      <c r="C81" s="148">
        <v>138581090.74093798</v>
      </c>
      <c r="D81" s="148">
        <v>890111.92240592837</v>
      </c>
      <c r="E81" s="148">
        <v>1731139230.2464273</v>
      </c>
    </row>
    <row r="82" spans="1:5" x14ac:dyDescent="0.2">
      <c r="A82" s="147">
        <v>2086</v>
      </c>
      <c r="B82" s="148">
        <v>140021021.96035892</v>
      </c>
      <c r="C82" s="148">
        <v>141148066.24133539</v>
      </c>
      <c r="D82" s="148">
        <v>-1127044.2809764743</v>
      </c>
      <c r="E82" s="148">
        <v>1730012185.9654508</v>
      </c>
    </row>
    <row r="83" spans="1:5" x14ac:dyDescent="0.2">
      <c r="A83" s="147">
        <v>2087</v>
      </c>
      <c r="B83" s="148">
        <v>140456761.66131437</v>
      </c>
      <c r="C83" s="148">
        <v>143759755.16195866</v>
      </c>
      <c r="D83" s="148">
        <v>-3302993.5006442964</v>
      </c>
      <c r="E83" s="148">
        <v>1726709192.4648066</v>
      </c>
    </row>
    <row r="84" spans="1:5" x14ac:dyDescent="0.2">
      <c r="A84" s="147">
        <v>2088</v>
      </c>
      <c r="B84" s="148">
        <v>140768991.48209912</v>
      </c>
      <c r="C84" s="148">
        <v>146359352.48912862</v>
      </c>
      <c r="D84" s="148">
        <v>-5590361.0070295036</v>
      </c>
      <c r="E84" s="148">
        <v>1721118831.457777</v>
      </c>
    </row>
    <row r="85" spans="1:5" x14ac:dyDescent="0.2">
      <c r="A85" s="147">
        <v>2089</v>
      </c>
      <c r="B85" s="148">
        <v>140951124.98453233</v>
      </c>
      <c r="C85" s="148">
        <v>148995790.33404756</v>
      </c>
      <c r="D85" s="148">
        <v>-8044665.3495152295</v>
      </c>
      <c r="E85" s="148">
        <v>1713074166.1082618</v>
      </c>
    </row>
    <row r="86" spans="1:5" x14ac:dyDescent="0.2">
      <c r="A86" s="147">
        <v>2090</v>
      </c>
      <c r="B86" s="148">
        <v>132427875.16815503</v>
      </c>
      <c r="C86" s="148">
        <v>151744418.7500194</v>
      </c>
      <c r="D86" s="148">
        <v>-19316543.581864372</v>
      </c>
      <c r="E86" s="148">
        <v>1693757622.5263975</v>
      </c>
    </row>
    <row r="87" spans="1:5" x14ac:dyDescent="0.2">
      <c r="A87" s="147">
        <v>2091</v>
      </c>
      <c r="B87" s="148">
        <v>131897613.41937929</v>
      </c>
      <c r="C87" s="148">
        <v>154472810.04782712</v>
      </c>
      <c r="D87" s="148">
        <v>-22575196.628447831</v>
      </c>
      <c r="E87" s="148">
        <v>1671182425.8979497</v>
      </c>
    </row>
    <row r="88" spans="1:5" x14ac:dyDescent="0.2">
      <c r="A88" s="149" t="s">
        <v>141</v>
      </c>
      <c r="B88" s="150"/>
      <c r="C88" s="150"/>
      <c r="D88" s="150"/>
      <c r="E88" s="150"/>
    </row>
    <row r="89" spans="1:5" x14ac:dyDescent="0.2">
      <c r="A89" s="293" t="s">
        <v>142</v>
      </c>
      <c r="B89" s="293"/>
      <c r="C89" s="293"/>
      <c r="D89" s="293"/>
      <c r="E89" s="293"/>
    </row>
    <row r="90" spans="1:5" x14ac:dyDescent="0.2">
      <c r="A90" s="293" t="s">
        <v>143</v>
      </c>
      <c r="B90" s="293"/>
      <c r="C90" s="293"/>
      <c r="D90" s="293"/>
      <c r="E90" s="293"/>
    </row>
    <row r="91" spans="1:5" ht="25.5" customHeight="1" x14ac:dyDescent="0.2">
      <c r="A91" s="294" t="s">
        <v>144</v>
      </c>
      <c r="B91" s="294"/>
      <c r="C91" s="294"/>
      <c r="D91" s="294"/>
      <c r="E91" s="294"/>
    </row>
    <row r="92" spans="1:5" ht="21" customHeight="1" x14ac:dyDescent="0.2">
      <c r="A92" s="294" t="s">
        <v>145</v>
      </c>
      <c r="B92" s="294"/>
      <c r="C92" s="294"/>
      <c r="D92" s="294"/>
      <c r="E92" s="294"/>
    </row>
    <row r="93" spans="1:5" ht="54.75" customHeight="1" x14ac:dyDescent="0.2">
      <c r="A93" s="290" t="s">
        <v>146</v>
      </c>
      <c r="B93" s="290"/>
      <c r="C93" s="290"/>
      <c r="D93" s="290"/>
      <c r="E93" s="290"/>
    </row>
    <row r="94" spans="1:5" ht="18" customHeight="1" x14ac:dyDescent="0.2">
      <c r="A94" s="151" t="s">
        <v>147</v>
      </c>
      <c r="B94" s="150"/>
      <c r="C94" s="150"/>
      <c r="D94" s="150"/>
      <c r="E94" s="150"/>
    </row>
  </sheetData>
  <mergeCells count="13">
    <mergeCell ref="A7:E7"/>
    <mergeCell ref="A2:E2"/>
    <mergeCell ref="A3:E3"/>
    <mergeCell ref="A4:E4"/>
    <mergeCell ref="A5:E5"/>
    <mergeCell ref="A6:E6"/>
    <mergeCell ref="A93:E93"/>
    <mergeCell ref="A10:C10"/>
    <mergeCell ref="A11:A12"/>
    <mergeCell ref="A89:E89"/>
    <mergeCell ref="A90:E90"/>
    <mergeCell ref="A91:E91"/>
    <mergeCell ref="A92:E92"/>
  </mergeCells>
  <printOptions horizontalCentered="1" verticalCentered="1"/>
  <pageMargins left="1.1811023622047245" right="0.78740157480314965" top="1.1811023622047245" bottom="0.78740157480314965" header="0.51181102362204722" footer="0.51181102362204722"/>
  <pageSetup paperSize="9" scale="99" orientation="portrait" r:id="rId1"/>
  <headerFooter alignWithMargins="0"/>
  <rowBreaks count="1" manualBreakCount="1">
    <brk id="5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view="pageBreakPreview" workbookViewId="0">
      <selection activeCell="C3" sqref="C3"/>
    </sheetView>
  </sheetViews>
  <sheetFormatPr defaultRowHeight="12.75" x14ac:dyDescent="0.2"/>
  <cols>
    <col min="1" max="1" width="11.5703125" customWidth="1"/>
    <col min="2" max="2" width="18.140625" customWidth="1"/>
    <col min="3" max="3" width="17.140625" customWidth="1"/>
    <col min="5" max="5" width="16.5703125" customWidth="1"/>
    <col min="6" max="6" width="16.5703125" bestFit="1" customWidth="1"/>
  </cols>
  <sheetData>
    <row r="2" spans="1:6" ht="15" x14ac:dyDescent="0.2">
      <c r="C2" s="298" t="s">
        <v>202</v>
      </c>
      <c r="D2" s="298"/>
    </row>
    <row r="5" spans="1:6" ht="15.75" x14ac:dyDescent="0.25">
      <c r="A5" s="299" t="s">
        <v>149</v>
      </c>
      <c r="B5" s="299"/>
      <c r="C5" s="299"/>
      <c r="D5" s="299"/>
      <c r="E5" s="299"/>
      <c r="F5" s="299"/>
    </row>
    <row r="8" spans="1:6" ht="13.5" thickBot="1" x14ac:dyDescent="0.25"/>
    <row r="9" spans="1:6" s="144" customFormat="1" ht="21.75" customHeight="1" x14ac:dyDescent="0.2">
      <c r="A9" s="300" t="s">
        <v>150</v>
      </c>
      <c r="B9" s="301"/>
      <c r="C9" s="302" t="s">
        <v>182</v>
      </c>
      <c r="D9" s="303"/>
      <c r="E9" s="303"/>
      <c r="F9" s="304"/>
    </row>
    <row r="10" spans="1:6" ht="18" customHeight="1" x14ac:dyDescent="0.2">
      <c r="A10" s="305" t="s">
        <v>151</v>
      </c>
      <c r="B10" s="306" t="s">
        <v>152</v>
      </c>
      <c r="C10" s="308" t="s">
        <v>153</v>
      </c>
      <c r="D10" s="308" t="s">
        <v>154</v>
      </c>
      <c r="E10" s="308" t="s">
        <v>155</v>
      </c>
      <c r="F10" s="309"/>
    </row>
    <row r="11" spans="1:6" ht="18" customHeight="1" x14ac:dyDescent="0.2">
      <c r="A11" s="305"/>
      <c r="B11" s="307"/>
      <c r="C11" s="308"/>
      <c r="D11" s="308"/>
      <c r="E11" s="152" t="s">
        <v>156</v>
      </c>
      <c r="F11" s="153" t="s">
        <v>157</v>
      </c>
    </row>
    <row r="12" spans="1:6" s="144" customFormat="1" ht="17.100000000000001" customHeight="1" x14ac:dyDescent="0.2">
      <c r="A12" s="154">
        <v>37000</v>
      </c>
      <c r="B12" s="155">
        <v>2002</v>
      </c>
      <c r="C12" s="156">
        <v>57333976.880000003</v>
      </c>
      <c r="D12" s="152" t="s">
        <v>54</v>
      </c>
      <c r="E12" s="157">
        <v>0.31190000000000001</v>
      </c>
      <c r="F12" s="158">
        <v>0.45329999999999998</v>
      </c>
    </row>
    <row r="13" spans="1:6" s="144" customFormat="1" ht="17.100000000000001" customHeight="1" x14ac:dyDescent="0.2">
      <c r="A13" s="154">
        <v>38015</v>
      </c>
      <c r="B13" s="155">
        <v>2003</v>
      </c>
      <c r="C13" s="156">
        <v>43740405.240000002</v>
      </c>
      <c r="D13" s="152" t="s">
        <v>54</v>
      </c>
      <c r="E13" s="157">
        <v>0.29649999999999999</v>
      </c>
      <c r="F13" s="158">
        <v>0.16250000000000001</v>
      </c>
    </row>
    <row r="14" spans="1:6" s="144" customFormat="1" ht="17.100000000000001" customHeight="1" x14ac:dyDescent="0.2">
      <c r="A14" s="154">
        <v>38327</v>
      </c>
      <c r="B14" s="155">
        <v>2004</v>
      </c>
      <c r="C14" s="156">
        <v>47576428.369999997</v>
      </c>
      <c r="D14" s="152" t="s">
        <v>54</v>
      </c>
      <c r="E14" s="157">
        <v>0.28760000000000002</v>
      </c>
      <c r="F14" s="158">
        <v>0.1404</v>
      </c>
    </row>
    <row r="15" spans="1:6" s="144" customFormat="1" ht="17.100000000000001" customHeight="1" x14ac:dyDescent="0.2">
      <c r="A15" s="154">
        <v>38560</v>
      </c>
      <c r="B15" s="155">
        <v>2005</v>
      </c>
      <c r="C15" s="156">
        <v>77181761.810000002</v>
      </c>
      <c r="D15" s="152" t="s">
        <v>54</v>
      </c>
      <c r="E15" s="157">
        <v>0.2349</v>
      </c>
      <c r="F15" s="158">
        <v>0.25009999999999999</v>
      </c>
    </row>
    <row r="16" spans="1:6" s="144" customFormat="1" ht="17.100000000000001" customHeight="1" x14ac:dyDescent="0.2">
      <c r="A16" s="154">
        <v>39017</v>
      </c>
      <c r="B16" s="155">
        <v>2006</v>
      </c>
      <c r="C16" s="156">
        <v>123846075.22</v>
      </c>
      <c r="D16" s="152" t="s">
        <v>54</v>
      </c>
      <c r="E16" s="157">
        <v>0.2455</v>
      </c>
      <c r="F16" s="158">
        <v>0.50949999999999995</v>
      </c>
    </row>
    <row r="17" spans="1:6" s="144" customFormat="1" ht="17.100000000000001" customHeight="1" x14ac:dyDescent="0.2">
      <c r="A17" s="154">
        <v>39316</v>
      </c>
      <c r="B17" s="155">
        <v>2007</v>
      </c>
      <c r="C17" s="156">
        <v>133045380.37</v>
      </c>
      <c r="D17" s="152" t="s">
        <v>54</v>
      </c>
      <c r="E17" s="157">
        <v>0.2455</v>
      </c>
      <c r="F17" s="158">
        <v>0.50949999999999995</v>
      </c>
    </row>
    <row r="18" spans="1:6" s="144" customFormat="1" ht="17.100000000000001" customHeight="1" x14ac:dyDescent="0.2">
      <c r="A18" s="154">
        <v>40126</v>
      </c>
      <c r="B18" s="155" t="s">
        <v>158</v>
      </c>
      <c r="C18" s="156">
        <v>136427420.62829056</v>
      </c>
      <c r="D18" s="152" t="s">
        <v>54</v>
      </c>
      <c r="E18" s="157">
        <v>0.24552447971946748</v>
      </c>
      <c r="F18" s="158">
        <v>0.50947552028053256</v>
      </c>
    </row>
    <row r="19" spans="1:6" s="144" customFormat="1" ht="17.100000000000001" customHeight="1" x14ac:dyDescent="0.2">
      <c r="A19" s="154">
        <v>40298</v>
      </c>
      <c r="B19" s="155" t="s">
        <v>159</v>
      </c>
      <c r="C19" s="156">
        <v>150048402.56898105</v>
      </c>
      <c r="D19" s="152" t="s">
        <v>54</v>
      </c>
      <c r="E19" s="157">
        <v>0.24552434800368256</v>
      </c>
      <c r="F19" s="158">
        <v>0.50947565199631739</v>
      </c>
    </row>
    <row r="20" spans="1:6" s="144" customFormat="1" ht="17.100000000000001" customHeight="1" x14ac:dyDescent="0.2">
      <c r="A20" s="154">
        <v>40603</v>
      </c>
      <c r="B20" s="155" t="s">
        <v>160</v>
      </c>
      <c r="C20" s="156">
        <v>140051882.03</v>
      </c>
      <c r="D20" s="152" t="s">
        <v>54</v>
      </c>
      <c r="E20" s="157">
        <v>0.24545633652612078</v>
      </c>
      <c r="F20" s="158">
        <v>0.50954366347387925</v>
      </c>
    </row>
    <row r="21" spans="1:6" ht="17.100000000000001" customHeight="1" thickBot="1" x14ac:dyDescent="0.25">
      <c r="A21" s="159">
        <v>43383</v>
      </c>
      <c r="B21" s="160" t="s">
        <v>183</v>
      </c>
      <c r="C21" s="161">
        <v>293044734.99238914</v>
      </c>
      <c r="D21" s="162" t="s">
        <v>54</v>
      </c>
      <c r="E21" s="163" t="e">
        <v>#REF!</v>
      </c>
      <c r="F21" s="164" t="e">
        <v>#REF!</v>
      </c>
    </row>
    <row r="22" spans="1:6" ht="14.25" x14ac:dyDescent="0.2">
      <c r="A22" s="165"/>
      <c r="B22" s="166"/>
      <c r="C22" s="167"/>
      <c r="D22" s="165"/>
      <c r="E22" s="168"/>
      <c r="F22" s="168"/>
    </row>
    <row r="23" spans="1:6" ht="17.100000000000001" customHeight="1" x14ac:dyDescent="0.2">
      <c r="A23" s="169" t="s">
        <v>161</v>
      </c>
      <c r="B23" s="170" t="s">
        <v>162</v>
      </c>
      <c r="C23" s="167"/>
      <c r="D23" s="165"/>
      <c r="E23" s="168"/>
      <c r="F23" s="168"/>
    </row>
    <row r="24" spans="1:6" ht="17.100000000000001" customHeight="1" x14ac:dyDescent="0.2">
      <c r="A24" s="169" t="s">
        <v>163</v>
      </c>
      <c r="B24" s="170" t="s">
        <v>164</v>
      </c>
      <c r="C24" s="167"/>
      <c r="D24" s="165"/>
      <c r="E24" s="168"/>
      <c r="F24" s="168"/>
    </row>
    <row r="25" spans="1:6" ht="17.100000000000001" customHeight="1" x14ac:dyDescent="0.2">
      <c r="A25" s="171" t="s">
        <v>165</v>
      </c>
      <c r="B25" s="172" t="s">
        <v>166</v>
      </c>
      <c r="C25" s="173"/>
      <c r="D25" s="173"/>
      <c r="E25" s="173"/>
      <c r="F25" s="173"/>
    </row>
  </sheetData>
  <mergeCells count="9">
    <mergeCell ref="C2:D2"/>
    <mergeCell ref="A5:F5"/>
    <mergeCell ref="A9:B9"/>
    <mergeCell ref="C9:F9"/>
    <mergeCell ref="A10:A11"/>
    <mergeCell ref="B10:B11"/>
    <mergeCell ref="C10:C11"/>
    <mergeCell ref="D10:D11"/>
    <mergeCell ref="E10:F10"/>
  </mergeCells>
  <printOptions horizontalCentered="1"/>
  <pageMargins left="0.78740157480314965" right="0.78740157480314965" top="1.5748031496062993" bottom="1.5748031496062993" header="0.51181102362204722" footer="0.51181102362204722"/>
  <pageSetup paperSize="9" scale="8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"/>
  <sheetViews>
    <sheetView view="pageBreakPreview" zoomScaleNormal="100" zoomScaleSheetLayoutView="100" workbookViewId="0">
      <selection activeCell="A4" sqref="A4:A5"/>
    </sheetView>
  </sheetViews>
  <sheetFormatPr defaultRowHeight="12.75" x14ac:dyDescent="0.2"/>
  <cols>
    <col min="1" max="1" width="6.140625" style="174" customWidth="1"/>
    <col min="2" max="2" width="7.42578125" style="174" bestFit="1" customWidth="1"/>
    <col min="3" max="10" width="20.7109375" style="174" customWidth="1"/>
    <col min="11" max="11" width="16.42578125" style="174" bestFit="1" customWidth="1"/>
    <col min="12" max="16384" width="9.140625" style="174"/>
  </cols>
  <sheetData>
    <row r="2" spans="1:15" ht="13.5" thickBot="1" x14ac:dyDescent="0.25"/>
    <row r="3" spans="1:15" ht="36.75" customHeight="1" thickBot="1" x14ac:dyDescent="0.25">
      <c r="A3" s="310" t="s">
        <v>203</v>
      </c>
      <c r="B3" s="311"/>
      <c r="C3" s="311"/>
      <c r="D3" s="311"/>
      <c r="E3" s="311"/>
      <c r="F3" s="311"/>
      <c r="G3" s="311"/>
      <c r="H3" s="311"/>
      <c r="I3" s="312"/>
      <c r="J3" s="175"/>
      <c r="K3" s="175"/>
      <c r="L3" s="175"/>
      <c r="M3" s="175"/>
      <c r="N3" s="175"/>
      <c r="O3" s="175"/>
    </row>
    <row r="4" spans="1:15" x14ac:dyDescent="0.2">
      <c r="A4" s="313" t="s">
        <v>167</v>
      </c>
      <c r="B4" s="315" t="s">
        <v>168</v>
      </c>
      <c r="C4" s="176" t="s">
        <v>77</v>
      </c>
      <c r="D4" s="176" t="s">
        <v>79</v>
      </c>
      <c r="E4" s="177" t="s">
        <v>81</v>
      </c>
      <c r="F4" s="177" t="s">
        <v>83</v>
      </c>
      <c r="G4" s="177" t="s">
        <v>85</v>
      </c>
      <c r="H4" s="178" t="s">
        <v>87</v>
      </c>
      <c r="I4" s="179" t="s">
        <v>89</v>
      </c>
      <c r="J4" s="180"/>
    </row>
    <row r="5" spans="1:15" ht="53.25" customHeight="1" x14ac:dyDescent="0.2">
      <c r="A5" s="314"/>
      <c r="B5" s="316"/>
      <c r="C5" s="181" t="s">
        <v>78</v>
      </c>
      <c r="D5" s="181" t="s">
        <v>169</v>
      </c>
      <c r="E5" s="181" t="s">
        <v>170</v>
      </c>
      <c r="F5" s="181" t="s">
        <v>171</v>
      </c>
      <c r="G5" s="181" t="s">
        <v>172</v>
      </c>
      <c r="H5" s="181" t="s">
        <v>173</v>
      </c>
      <c r="I5" s="182" t="s">
        <v>174</v>
      </c>
      <c r="J5" s="180"/>
    </row>
    <row r="6" spans="1:15" x14ac:dyDescent="0.2">
      <c r="A6" s="183">
        <v>0</v>
      </c>
      <c r="B6" s="184">
        <v>42735</v>
      </c>
      <c r="C6" s="185">
        <v>237622907.72145471</v>
      </c>
      <c r="D6" s="185">
        <v>264939429.625</v>
      </c>
      <c r="E6" s="185">
        <v>0</v>
      </c>
      <c r="F6" s="185">
        <v>-1626474.6072368729</v>
      </c>
      <c r="G6" s="185">
        <v>-163508.55626730446</v>
      </c>
      <c r="H6" s="185">
        <v>-25526538.74004114</v>
      </c>
      <c r="I6" s="186">
        <v>0</v>
      </c>
      <c r="J6" s="180"/>
    </row>
    <row r="7" spans="1:15" x14ac:dyDescent="0.2">
      <c r="A7" s="183">
        <v>1</v>
      </c>
      <c r="B7" s="184">
        <v>42766</v>
      </c>
      <c r="C7" s="185">
        <v>237792475.51535648</v>
      </c>
      <c r="D7" s="185">
        <v>265312046.12338683</v>
      </c>
      <c r="E7" s="185">
        <v>0</v>
      </c>
      <c r="F7" s="185">
        <v>-1652235.4741757233</v>
      </c>
      <c r="G7" s="185">
        <v>-166488.42402710908</v>
      </c>
      <c r="H7" s="185">
        <v>-25700846.709827513</v>
      </c>
      <c r="I7" s="186">
        <v>0</v>
      </c>
      <c r="J7" s="180"/>
    </row>
    <row r="8" spans="1:15" x14ac:dyDescent="0.2">
      <c r="A8" s="183">
        <v>2</v>
      </c>
      <c r="B8" s="184">
        <v>42794</v>
      </c>
      <c r="C8" s="185">
        <v>237962043.30925831</v>
      </c>
      <c r="D8" s="185">
        <v>265684662.62177369</v>
      </c>
      <c r="E8" s="185">
        <v>0</v>
      </c>
      <c r="F8" s="185">
        <v>-1677996.3411145736</v>
      </c>
      <c r="G8" s="185">
        <v>-169468.2917869137</v>
      </c>
      <c r="H8" s="185">
        <v>-25875154.679613881</v>
      </c>
      <c r="I8" s="186">
        <v>0</v>
      </c>
      <c r="J8" s="180"/>
    </row>
    <row r="9" spans="1:15" x14ac:dyDescent="0.2">
      <c r="A9" s="183">
        <v>3</v>
      </c>
      <c r="B9" s="184">
        <v>42825</v>
      </c>
      <c r="C9" s="185">
        <v>238131611.10316011</v>
      </c>
      <c r="D9" s="185">
        <v>266057279.12016052</v>
      </c>
      <c r="E9" s="185">
        <v>0</v>
      </c>
      <c r="F9" s="185">
        <v>-1703757.2080534238</v>
      </c>
      <c r="G9" s="185">
        <v>-172448.15954671835</v>
      </c>
      <c r="H9" s="185">
        <v>-26049462.649400253</v>
      </c>
      <c r="I9" s="186">
        <v>0</v>
      </c>
      <c r="J9" s="180"/>
    </row>
    <row r="10" spans="1:15" x14ac:dyDescent="0.2">
      <c r="A10" s="183">
        <v>4</v>
      </c>
      <c r="B10" s="184">
        <v>42855</v>
      </c>
      <c r="C10" s="185">
        <v>238301178.89706194</v>
      </c>
      <c r="D10" s="185">
        <v>266429895.61854735</v>
      </c>
      <c r="E10" s="185">
        <v>0</v>
      </c>
      <c r="F10" s="185">
        <v>-1729518.0749922742</v>
      </c>
      <c r="G10" s="185">
        <v>-175428.02730652297</v>
      </c>
      <c r="H10" s="185">
        <v>-26223770.619186625</v>
      </c>
      <c r="I10" s="186">
        <v>0</v>
      </c>
      <c r="J10" s="180"/>
    </row>
    <row r="11" spans="1:15" x14ac:dyDescent="0.2">
      <c r="A11" s="183">
        <v>5</v>
      </c>
      <c r="B11" s="184">
        <v>42886</v>
      </c>
      <c r="C11" s="185">
        <v>238470746.69096377</v>
      </c>
      <c r="D11" s="185">
        <v>266802512.11693421</v>
      </c>
      <c r="E11" s="185">
        <v>0</v>
      </c>
      <c r="F11" s="185">
        <v>-1755278.9419311245</v>
      </c>
      <c r="G11" s="185">
        <v>-178407.89506632759</v>
      </c>
      <c r="H11" s="185">
        <v>-26398078.588972993</v>
      </c>
      <c r="I11" s="186">
        <v>0</v>
      </c>
      <c r="J11" s="180"/>
    </row>
    <row r="12" spans="1:15" x14ac:dyDescent="0.2">
      <c r="A12" s="183">
        <v>6</v>
      </c>
      <c r="B12" s="184">
        <v>42916</v>
      </c>
      <c r="C12" s="185">
        <v>238640314.48486555</v>
      </c>
      <c r="D12" s="185">
        <v>267175128.61532104</v>
      </c>
      <c r="E12" s="185">
        <v>0</v>
      </c>
      <c r="F12" s="185">
        <v>-1781039.8088699747</v>
      </c>
      <c r="G12" s="185">
        <v>-181387.76282613221</v>
      </c>
      <c r="H12" s="185">
        <v>-26572386.558759365</v>
      </c>
      <c r="I12" s="186">
        <v>0</v>
      </c>
      <c r="J12" s="180"/>
    </row>
    <row r="13" spans="1:15" x14ac:dyDescent="0.2">
      <c r="A13" s="183">
        <v>7</v>
      </c>
      <c r="B13" s="184">
        <v>42947</v>
      </c>
      <c r="C13" s="185">
        <v>238809882.27876738</v>
      </c>
      <c r="D13" s="185">
        <v>267547745.11370787</v>
      </c>
      <c r="E13" s="185">
        <v>0</v>
      </c>
      <c r="F13" s="185">
        <v>-1806800.6758088251</v>
      </c>
      <c r="G13" s="185">
        <v>-184367.63058593683</v>
      </c>
      <c r="H13" s="185">
        <v>-26746694.528545737</v>
      </c>
      <c r="I13" s="186">
        <v>0</v>
      </c>
      <c r="J13" s="180"/>
    </row>
    <row r="14" spans="1:15" x14ac:dyDescent="0.2">
      <c r="A14" s="183">
        <v>8</v>
      </c>
      <c r="B14" s="184">
        <v>42978</v>
      </c>
      <c r="C14" s="185">
        <v>238979450.07266921</v>
      </c>
      <c r="D14" s="185">
        <v>267920361.61209473</v>
      </c>
      <c r="E14" s="185">
        <v>0</v>
      </c>
      <c r="F14" s="185">
        <v>-1832561.5427476754</v>
      </c>
      <c r="G14" s="185">
        <v>-187347.49834574145</v>
      </c>
      <c r="H14" s="185">
        <v>-26921002.498332106</v>
      </c>
      <c r="I14" s="186">
        <v>0</v>
      </c>
      <c r="J14" s="180"/>
    </row>
    <row r="15" spans="1:15" x14ac:dyDescent="0.2">
      <c r="A15" s="183">
        <v>9</v>
      </c>
      <c r="B15" s="184">
        <v>43008</v>
      </c>
      <c r="C15" s="185">
        <v>239149017.86657098</v>
      </c>
      <c r="D15" s="185">
        <v>268292978.11048156</v>
      </c>
      <c r="E15" s="185">
        <v>0</v>
      </c>
      <c r="F15" s="185">
        <v>-1858322.4096865258</v>
      </c>
      <c r="G15" s="185">
        <v>-190327.36610554607</v>
      </c>
      <c r="H15" s="185">
        <v>-27095310.468118478</v>
      </c>
      <c r="I15" s="186">
        <v>0</v>
      </c>
      <c r="J15" s="180"/>
    </row>
    <row r="16" spans="1:15" x14ac:dyDescent="0.2">
      <c r="A16" s="183">
        <v>10</v>
      </c>
      <c r="B16" s="184">
        <v>43039</v>
      </c>
      <c r="C16" s="185">
        <v>239318585.66047287</v>
      </c>
      <c r="D16" s="185">
        <v>268665594.60886842</v>
      </c>
      <c r="E16" s="185">
        <v>0</v>
      </c>
      <c r="F16" s="185">
        <v>-1884083.2766253762</v>
      </c>
      <c r="G16" s="185">
        <v>-193307.23386535072</v>
      </c>
      <c r="H16" s="185">
        <v>-27269618.43790485</v>
      </c>
      <c r="I16" s="186">
        <v>0</v>
      </c>
      <c r="J16" s="180"/>
    </row>
    <row r="17" spans="1:10" x14ac:dyDescent="0.2">
      <c r="A17" s="183">
        <v>11</v>
      </c>
      <c r="B17" s="184">
        <v>43069</v>
      </c>
      <c r="C17" s="185">
        <v>239488153.45437464</v>
      </c>
      <c r="D17" s="185">
        <v>269038211.10725522</v>
      </c>
      <c r="E17" s="185">
        <v>0</v>
      </c>
      <c r="F17" s="185">
        <v>-1909844.1435642263</v>
      </c>
      <c r="G17" s="185">
        <v>-196287.10162515534</v>
      </c>
      <c r="H17" s="185">
        <v>-27443926.407691218</v>
      </c>
      <c r="I17" s="186">
        <v>0</v>
      </c>
      <c r="J17" s="180"/>
    </row>
    <row r="18" spans="1:10" ht="13.5" thickBot="1" x14ac:dyDescent="0.25">
      <c r="A18" s="187">
        <v>12</v>
      </c>
      <c r="B18" s="188">
        <v>43100</v>
      </c>
      <c r="C18" s="189">
        <v>239657721.24827644</v>
      </c>
      <c r="D18" s="189">
        <v>269410827.60564208</v>
      </c>
      <c r="E18" s="189">
        <v>0</v>
      </c>
      <c r="F18" s="189">
        <v>-1935605.0105030767</v>
      </c>
      <c r="G18" s="189">
        <v>-199266.96938495996</v>
      </c>
      <c r="H18" s="189">
        <v>-27618234.37747759</v>
      </c>
      <c r="I18" s="190">
        <v>0</v>
      </c>
      <c r="J18" s="180"/>
    </row>
    <row r="22" spans="1:10" ht="13.5" thickBot="1" x14ac:dyDescent="0.25"/>
    <row r="23" spans="1:10" x14ac:dyDescent="0.2">
      <c r="A23" s="313" t="s">
        <v>167</v>
      </c>
      <c r="B23" s="315" t="s">
        <v>168</v>
      </c>
      <c r="C23" s="178" t="s">
        <v>91</v>
      </c>
      <c r="D23" s="177" t="s">
        <v>93</v>
      </c>
      <c r="E23" s="177" t="s">
        <v>95</v>
      </c>
      <c r="F23" s="177" t="s">
        <v>96</v>
      </c>
      <c r="G23" s="177" t="s">
        <v>98</v>
      </c>
      <c r="H23" s="178" t="s">
        <v>99</v>
      </c>
      <c r="I23" s="178" t="s">
        <v>100</v>
      </c>
      <c r="J23" s="179" t="s">
        <v>102</v>
      </c>
    </row>
    <row r="24" spans="1:10" ht="51" customHeight="1" x14ac:dyDescent="0.2">
      <c r="A24" s="314"/>
      <c r="B24" s="316"/>
      <c r="C24" s="191" t="s">
        <v>92</v>
      </c>
      <c r="D24" s="181" t="s">
        <v>175</v>
      </c>
      <c r="E24" s="181" t="s">
        <v>176</v>
      </c>
      <c r="F24" s="181" t="s">
        <v>177</v>
      </c>
      <c r="G24" s="181" t="s">
        <v>178</v>
      </c>
      <c r="H24" s="181" t="s">
        <v>179</v>
      </c>
      <c r="I24" s="181" t="s">
        <v>101</v>
      </c>
      <c r="J24" s="182" t="s">
        <v>180</v>
      </c>
    </row>
    <row r="25" spans="1:10" x14ac:dyDescent="0.2">
      <c r="A25" s="183">
        <v>0</v>
      </c>
      <c r="B25" s="184">
        <v>42735</v>
      </c>
      <c r="C25" s="192">
        <v>266109106.60999995</v>
      </c>
      <c r="D25" s="185">
        <v>355973541.57999998</v>
      </c>
      <c r="E25" s="185">
        <v>-31892411.91</v>
      </c>
      <c r="F25" s="185">
        <v>-23674476.600000001</v>
      </c>
      <c r="G25" s="185">
        <v>-34297546.459999964</v>
      </c>
      <c r="H25" s="185">
        <v>0</v>
      </c>
      <c r="I25" s="185">
        <v>-293044734.99238914</v>
      </c>
      <c r="J25" s="186">
        <v>-293044734.99238914</v>
      </c>
    </row>
    <row r="26" spans="1:10" x14ac:dyDescent="0.2">
      <c r="A26" s="183">
        <v>1</v>
      </c>
      <c r="B26" s="184">
        <v>42766</v>
      </c>
      <c r="C26" s="192">
        <v>267926232.64448643</v>
      </c>
      <c r="D26" s="185">
        <v>359382199.37660533</v>
      </c>
      <c r="E26" s="185">
        <v>-32569900.310820416</v>
      </c>
      <c r="F26" s="185">
        <v>-24354319.165296435</v>
      </c>
      <c r="G26" s="185">
        <v>-34531747.256002076</v>
      </c>
      <c r="H26" s="185">
        <v>0</v>
      </c>
      <c r="I26" s="185">
        <v>-292182855.46698624</v>
      </c>
      <c r="J26" s="186">
        <v>-292182855.46698624</v>
      </c>
    </row>
    <row r="27" spans="1:10" x14ac:dyDescent="0.2">
      <c r="A27" s="183">
        <v>2</v>
      </c>
      <c r="B27" s="184">
        <v>42794</v>
      </c>
      <c r="C27" s="192">
        <v>269743358.67897284</v>
      </c>
      <c r="D27" s="185">
        <v>362790857.17321068</v>
      </c>
      <c r="E27" s="185">
        <v>-33247388.711640835</v>
      </c>
      <c r="F27" s="185">
        <v>-25034161.730592865</v>
      </c>
      <c r="G27" s="185">
        <v>-34765948.052004181</v>
      </c>
      <c r="H27" s="185">
        <v>0</v>
      </c>
      <c r="I27" s="185">
        <v>-291320975.9415834</v>
      </c>
      <c r="J27" s="186">
        <v>-291320975.9415834</v>
      </c>
    </row>
    <row r="28" spans="1:10" x14ac:dyDescent="0.2">
      <c r="A28" s="183">
        <v>3</v>
      </c>
      <c r="B28" s="184">
        <v>42825</v>
      </c>
      <c r="C28" s="192">
        <v>271560484.71345913</v>
      </c>
      <c r="D28" s="185">
        <v>366199514.96981603</v>
      </c>
      <c r="E28" s="185">
        <v>-33924877.112461254</v>
      </c>
      <c r="F28" s="185">
        <v>-25714004.295889299</v>
      </c>
      <c r="G28" s="185">
        <v>-35000148.848006293</v>
      </c>
      <c r="H28" s="185">
        <v>0</v>
      </c>
      <c r="I28" s="185">
        <v>-290459096.41618049</v>
      </c>
      <c r="J28" s="186">
        <v>-290459096.41618049</v>
      </c>
    </row>
    <row r="29" spans="1:10" x14ac:dyDescent="0.2">
      <c r="A29" s="183">
        <v>4</v>
      </c>
      <c r="B29" s="184">
        <v>42855</v>
      </c>
      <c r="C29" s="192">
        <v>273377610.74794561</v>
      </c>
      <c r="D29" s="185">
        <v>369608172.76642138</v>
      </c>
      <c r="E29" s="185">
        <v>-34602365.513281666</v>
      </c>
      <c r="F29" s="185">
        <v>-26393846.861185733</v>
      </c>
      <c r="G29" s="185">
        <v>-35234349.644008406</v>
      </c>
      <c r="H29" s="185">
        <v>0</v>
      </c>
      <c r="I29" s="185">
        <v>-289597216.89077759</v>
      </c>
      <c r="J29" s="186">
        <v>-289597216.89077759</v>
      </c>
    </row>
    <row r="30" spans="1:10" x14ac:dyDescent="0.2">
      <c r="A30" s="183">
        <v>5</v>
      </c>
      <c r="B30" s="184">
        <v>42886</v>
      </c>
      <c r="C30" s="192">
        <v>275194736.78243202</v>
      </c>
      <c r="D30" s="185">
        <v>373016830.56302673</v>
      </c>
      <c r="E30" s="185">
        <v>-35279853.914102085</v>
      </c>
      <c r="F30" s="185">
        <v>-27073689.426482163</v>
      </c>
      <c r="G30" s="185">
        <v>-35468550.44001051</v>
      </c>
      <c r="H30" s="185">
        <v>0</v>
      </c>
      <c r="I30" s="185">
        <v>-288735337.36537468</v>
      </c>
      <c r="J30" s="186">
        <v>-288735337.36537468</v>
      </c>
    </row>
    <row r="31" spans="1:10" x14ac:dyDescent="0.2">
      <c r="A31" s="183">
        <v>6</v>
      </c>
      <c r="B31" s="184">
        <v>42916</v>
      </c>
      <c r="C31" s="192">
        <v>277011862.81691825</v>
      </c>
      <c r="D31" s="185">
        <v>376425488.35963202</v>
      </c>
      <c r="E31" s="185">
        <v>-35957342.314922504</v>
      </c>
      <c r="F31" s="185">
        <v>-27753531.991778597</v>
      </c>
      <c r="G31" s="185">
        <v>-35702751.236012623</v>
      </c>
      <c r="H31" s="185">
        <v>0</v>
      </c>
      <c r="I31" s="185">
        <v>-287873457.83997178</v>
      </c>
      <c r="J31" s="186">
        <v>-287873457.83997178</v>
      </c>
    </row>
    <row r="32" spans="1:10" x14ac:dyDescent="0.2">
      <c r="A32" s="183">
        <v>7</v>
      </c>
      <c r="B32" s="184">
        <v>42947</v>
      </c>
      <c r="C32" s="192">
        <v>278828988.85140467</v>
      </c>
      <c r="D32" s="185">
        <v>379834146.15623736</v>
      </c>
      <c r="E32" s="185">
        <v>-36634830.715742916</v>
      </c>
      <c r="F32" s="185">
        <v>-28433374.557075031</v>
      </c>
      <c r="G32" s="185">
        <v>-35936952.032014735</v>
      </c>
      <c r="H32" s="185">
        <v>0</v>
      </c>
      <c r="I32" s="185">
        <v>-287011578.31456894</v>
      </c>
      <c r="J32" s="186">
        <v>-287011578.31456894</v>
      </c>
    </row>
    <row r="33" spans="1:10" x14ac:dyDescent="0.2">
      <c r="A33" s="183">
        <v>8</v>
      </c>
      <c r="B33" s="184">
        <v>42978</v>
      </c>
      <c r="C33" s="192">
        <v>280646114.88589114</v>
      </c>
      <c r="D33" s="185">
        <v>383242803.95284271</v>
      </c>
      <c r="E33" s="185">
        <v>-37312319.116563335</v>
      </c>
      <c r="F33" s="185">
        <v>-29113217.122371461</v>
      </c>
      <c r="G33" s="185">
        <v>-36171152.82801684</v>
      </c>
      <c r="H33" s="185">
        <v>0</v>
      </c>
      <c r="I33" s="185">
        <v>-286149698.78916603</v>
      </c>
      <c r="J33" s="186">
        <v>-286149698.78916603</v>
      </c>
    </row>
    <row r="34" spans="1:10" x14ac:dyDescent="0.2">
      <c r="A34" s="183">
        <v>9</v>
      </c>
      <c r="B34" s="184">
        <v>43008</v>
      </c>
      <c r="C34" s="192">
        <v>282463240.92037743</v>
      </c>
      <c r="D34" s="185">
        <v>386651461.74944806</v>
      </c>
      <c r="E34" s="185">
        <v>-37989807.517383754</v>
      </c>
      <c r="F34" s="185">
        <v>-29793059.687667895</v>
      </c>
      <c r="G34" s="185">
        <v>-36405353.624018952</v>
      </c>
      <c r="H34" s="185">
        <v>0</v>
      </c>
      <c r="I34" s="185">
        <v>-285287819.26376313</v>
      </c>
      <c r="J34" s="186">
        <v>-285287819.26376313</v>
      </c>
    </row>
    <row r="35" spans="1:10" x14ac:dyDescent="0.2">
      <c r="A35" s="183">
        <v>10</v>
      </c>
      <c r="B35" s="184">
        <v>43039</v>
      </c>
      <c r="C35" s="192">
        <v>284280366.95486385</v>
      </c>
      <c r="D35" s="185">
        <v>390060119.54605341</v>
      </c>
      <c r="E35" s="185">
        <v>-38667295.918204173</v>
      </c>
      <c r="F35" s="185">
        <v>-30472902.252964325</v>
      </c>
      <c r="G35" s="185">
        <v>-36639554.420021065</v>
      </c>
      <c r="H35" s="185">
        <v>0</v>
      </c>
      <c r="I35" s="185">
        <v>-284425939.73836029</v>
      </c>
      <c r="J35" s="186">
        <v>-284425939.73836029</v>
      </c>
    </row>
    <row r="36" spans="1:10" x14ac:dyDescent="0.2">
      <c r="A36" s="183">
        <v>11</v>
      </c>
      <c r="B36" s="184">
        <v>43069</v>
      </c>
      <c r="C36" s="192">
        <v>286097492.98935026</v>
      </c>
      <c r="D36" s="185">
        <v>393468777.34265876</v>
      </c>
      <c r="E36" s="185">
        <v>-39344784.319024585</v>
      </c>
      <c r="F36" s="185">
        <v>-31152744.818260759</v>
      </c>
      <c r="G36" s="185">
        <v>-36873755.216023169</v>
      </c>
      <c r="H36" s="185">
        <v>0</v>
      </c>
      <c r="I36" s="185">
        <v>-283564060.21295738</v>
      </c>
      <c r="J36" s="186">
        <v>-283564060.21295738</v>
      </c>
    </row>
    <row r="37" spans="1:10" ht="13.5" thickBot="1" x14ac:dyDescent="0.25">
      <c r="A37" s="187">
        <v>12</v>
      </c>
      <c r="B37" s="188">
        <v>43100</v>
      </c>
      <c r="C37" s="193">
        <v>287914619.02383661</v>
      </c>
      <c r="D37" s="189">
        <v>396877435.13926411</v>
      </c>
      <c r="E37" s="189">
        <v>-40022272.719845004</v>
      </c>
      <c r="F37" s="189">
        <v>-31832587.383557193</v>
      </c>
      <c r="G37" s="189">
        <v>-37107956.012025282</v>
      </c>
      <c r="H37" s="189">
        <v>0</v>
      </c>
      <c r="I37" s="189">
        <v>-282702180.68755448</v>
      </c>
      <c r="J37" s="190">
        <v>-282702180.68755448</v>
      </c>
    </row>
  </sheetData>
  <mergeCells count="5">
    <mergeCell ref="A3:I3"/>
    <mergeCell ref="A4:A5"/>
    <mergeCell ref="B4:B5"/>
    <mergeCell ref="A23:A24"/>
    <mergeCell ref="B23:B24"/>
  </mergeCells>
  <printOptions horizontalCentered="1" verticalCentered="1"/>
  <pageMargins left="0.39370078740157483" right="0.39370078740157483" top="0.78740157480314965" bottom="0.39370078740157483" header="0.31496062992125984" footer="0.31496062992125984"/>
  <pageSetup paperSize="9" scale="7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4" sqref="O4"/>
    </sheetView>
  </sheetViews>
  <sheetFormatPr defaultRowHeight="12.75" x14ac:dyDescent="0.2"/>
  <cols>
    <col min="1" max="16384" width="9.140625" style="138"/>
  </cols>
  <sheetData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10</vt:i4>
      </vt:variant>
    </vt:vector>
  </HeadingPairs>
  <TitlesOfParts>
    <vt:vector size="19" baseType="lpstr">
      <vt:lpstr>I</vt:lpstr>
      <vt:lpstr>II</vt:lpstr>
      <vt:lpstr>III</vt:lpstr>
      <vt:lpstr>IV</vt:lpstr>
      <vt:lpstr>V</vt:lpstr>
      <vt:lpstr>VI</vt:lpstr>
      <vt:lpstr>VII</vt:lpstr>
      <vt:lpstr>VIII</vt:lpstr>
      <vt:lpstr>Gráf.</vt:lpstr>
      <vt:lpstr>I!Area_de_impressao</vt:lpstr>
      <vt:lpstr>II!Area_de_impressao</vt:lpstr>
      <vt:lpstr>III!Area_de_impressao</vt:lpstr>
      <vt:lpstr>IV!Area_de_impressao</vt:lpstr>
      <vt:lpstr>V!Area_de_impressao</vt:lpstr>
      <vt:lpstr>VII!Area_de_impressao</vt:lpstr>
      <vt:lpstr>VIII!Area_de_impressao</vt:lpstr>
      <vt:lpstr>I!Titulos_de_impressao</vt:lpstr>
      <vt:lpstr>V!Titulos_de_impressao</vt:lpstr>
      <vt:lpstr>VI!Titulos_de_impressao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Usuário do Windows</cp:lastModifiedBy>
  <dcterms:created xsi:type="dcterms:W3CDTF">2018-10-18T14:03:04Z</dcterms:created>
  <dcterms:modified xsi:type="dcterms:W3CDTF">2018-10-18T17:05:12Z</dcterms:modified>
</cp:coreProperties>
</file>